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-PASS\USID-BST\COMMUN\007728\TRAVAIL\3_DCE\CCTP\Sections techniques\ST 02\"/>
    </mc:Choice>
  </mc:AlternateContent>
  <bookViews>
    <workbookView xWindow="-120" yWindow="-120" windowWidth="29040" windowHeight="15840"/>
  </bookViews>
  <sheets>
    <sheet name="Saison 20xx-20xx" sheetId="22" r:id="rId1"/>
    <sheet name="ESRI_MAPINFO_SHEET" sheetId="23" state="veryHidden" r:id="rId2"/>
  </sheets>
  <definedNames>
    <definedName name="_xlnm.Print_Titles" localSheetId="0">'Saison 20xx-20xx'!$1:$5</definedName>
    <definedName name="_xlnm.Print_Area" localSheetId="0">'Saison 20xx-20xx'!$A$1:$R$91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4" i="22" l="1"/>
  <c r="F11" i="22" l="1"/>
  <c r="E26" i="22" l="1"/>
  <c r="E25" i="22"/>
  <c r="E24" i="22"/>
  <c r="E23" i="22"/>
  <c r="E22" i="22"/>
  <c r="E21" i="22"/>
  <c r="I21" i="22" s="1"/>
  <c r="E20" i="22"/>
  <c r="I20" i="22"/>
  <c r="I26" i="22"/>
  <c r="I25" i="22"/>
  <c r="I24" i="22"/>
  <c r="I23" i="22"/>
  <c r="I22" i="22"/>
  <c r="H26" i="22"/>
  <c r="G26" i="22"/>
  <c r="H25" i="22"/>
  <c r="G25" i="22"/>
  <c r="H24" i="22"/>
  <c r="G24" i="22"/>
  <c r="H23" i="22"/>
  <c r="G23" i="22"/>
  <c r="H22" i="22"/>
  <c r="G22" i="22"/>
  <c r="H21" i="22"/>
  <c r="G21" i="22"/>
  <c r="H20" i="22"/>
  <c r="G20" i="22"/>
  <c r="H27" i="22" l="1"/>
  <c r="G27" i="22"/>
  <c r="T19" i="22" l="1"/>
  <c r="F9" i="22" l="1"/>
  <c r="K20" i="22" s="1"/>
  <c r="E27" i="22" l="1"/>
  <c r="V19" i="22" l="1"/>
  <c r="U19" i="22"/>
  <c r="U20" i="22" s="1"/>
  <c r="U21" i="22" s="1"/>
  <c r="U22" i="22" s="1"/>
  <c r="U23" i="22" s="1"/>
  <c r="U24" i="22" s="1"/>
  <c r="U25" i="22" s="1"/>
  <c r="U26" i="22" s="1"/>
  <c r="L20" i="22" l="1"/>
  <c r="T20" i="22"/>
  <c r="T21" i="22" s="1"/>
  <c r="C33" i="22" l="1"/>
  <c r="V21" i="22"/>
  <c r="V20" i="22"/>
  <c r="L26" i="22"/>
  <c r="L23" i="22"/>
  <c r="L21" i="22"/>
  <c r="L25" i="22"/>
  <c r="L24" i="22"/>
  <c r="L22" i="22"/>
  <c r="K23" i="22"/>
  <c r="N23" i="22" s="1"/>
  <c r="K26" i="22"/>
  <c r="N26" i="22" s="1"/>
  <c r="K24" i="22"/>
  <c r="N24" i="22" s="1"/>
  <c r="K25" i="22"/>
  <c r="N25" i="22" s="1"/>
  <c r="P20" i="22"/>
  <c r="K21" i="22"/>
  <c r="N21" i="22" s="1"/>
  <c r="K22" i="22"/>
  <c r="N22" i="22" s="1"/>
  <c r="V22" i="22"/>
  <c r="V23" i="22"/>
  <c r="V24" i="22"/>
  <c r="V25" i="22"/>
  <c r="V26" i="22"/>
  <c r="P22" i="22" l="1"/>
  <c r="N20" i="22"/>
  <c r="O20" i="22" s="1"/>
  <c r="O21" i="22" s="1"/>
  <c r="P25" i="22"/>
  <c r="P23" i="22"/>
  <c r="P21" i="22"/>
  <c r="P26" i="22"/>
  <c r="P24" i="22"/>
  <c r="Q20" i="22"/>
  <c r="V39" i="22"/>
  <c r="U39" i="22"/>
  <c r="J27" i="22"/>
  <c r="C31" i="22" s="1"/>
  <c r="Q21" i="22" l="1"/>
  <c r="T22" i="22"/>
  <c r="C34" i="22"/>
  <c r="I27" i="22"/>
  <c r="C40" i="22" l="1"/>
  <c r="C39" i="22"/>
  <c r="O22" i="22"/>
  <c r="Q22" i="22"/>
  <c r="T23" i="22"/>
  <c r="C36" i="22"/>
  <c r="K27" i="22"/>
  <c r="C35" i="22"/>
  <c r="J33" i="22" l="1"/>
  <c r="N35" i="22"/>
  <c r="J34" i="22"/>
  <c r="J35" i="22" s="1"/>
  <c r="C37" i="22"/>
  <c r="C38" i="22" s="1"/>
  <c r="O23" i="22"/>
  <c r="Q23" i="22"/>
  <c r="T24" i="22"/>
  <c r="Q24" i="22" s="1"/>
  <c r="L34" i="22"/>
  <c r="N33" i="22"/>
  <c r="L33" i="22"/>
  <c r="O24" i="22" l="1"/>
  <c r="O25" i="22" s="1"/>
  <c r="O26" i="22" s="1"/>
  <c r="T25" i="22"/>
  <c r="Q25" i="22" l="1"/>
  <c r="T26" i="22"/>
  <c r="Q26" i="22" s="1"/>
</calcChain>
</file>

<file path=xl/sharedStrings.xml><?xml version="1.0" encoding="utf-8"?>
<sst xmlns="http://schemas.openxmlformats.org/spreadsheetml/2006/main" count="96" uniqueCount="90">
  <si>
    <t>DJU</t>
  </si>
  <si>
    <t>Mois</t>
  </si>
  <si>
    <t>Gaz naturel</t>
  </si>
  <si>
    <t xml:space="preserve">NB = </t>
  </si>
  <si>
    <t>MWhPCS</t>
  </si>
  <si>
    <t xml:space="preserve">Base DJU : </t>
  </si>
  <si>
    <t>q  ECS :</t>
  </si>
  <si>
    <t>Cumulé saison</t>
  </si>
  <si>
    <t>Date relevé</t>
  </si>
  <si>
    <t>N'B</t>
  </si>
  <si>
    <t>Ecart NC/N'B</t>
  </si>
  <si>
    <t>Total saison</t>
  </si>
  <si>
    <t>Consommation réelle (NC) :</t>
  </si>
  <si>
    <t>Objectif corrigé (N'B) :</t>
  </si>
  <si>
    <t>€TTC</t>
  </si>
  <si>
    <t>Valeur de neutralisation</t>
  </si>
  <si>
    <t>% destiné à l'entreprise</t>
  </si>
  <si>
    <t>Suivi facturation</t>
  </si>
  <si>
    <t>Résultat de la saison</t>
  </si>
  <si>
    <t>Suivi par graphique</t>
  </si>
  <si>
    <t>Commentaires</t>
  </si>
  <si>
    <t>Bois, biomasse</t>
  </si>
  <si>
    <t>Charbon</t>
  </si>
  <si>
    <t>Gaz propane ou butane</t>
  </si>
  <si>
    <t>Autres combustibles fossiles</t>
  </si>
  <si>
    <t>Facteurs de conversion "climat"</t>
  </si>
  <si>
    <t>Ratios :</t>
  </si>
  <si>
    <t>k :</t>
  </si>
  <si>
    <t>Informations</t>
  </si>
  <si>
    <t>FOD</t>
  </si>
  <si>
    <t>Valeur de réajustement</t>
  </si>
  <si>
    <t xml:space="preserve">Formule de bonification </t>
  </si>
  <si>
    <t>Formule de malus</t>
  </si>
  <si>
    <t>Octobre</t>
  </si>
  <si>
    <r>
      <t>t</t>
    </r>
    <r>
      <rPr>
        <vertAlign val="subscript"/>
        <sz val="10"/>
        <rFont val="Calibri"/>
        <family val="2"/>
        <scheme val="minor"/>
      </rPr>
      <t>eq</t>
    </r>
    <r>
      <rPr>
        <sz val="10"/>
        <rFont val="Calibri"/>
        <family val="2"/>
        <scheme val="minor"/>
      </rPr>
      <t xml:space="preserve"> CO</t>
    </r>
    <r>
      <rPr>
        <vertAlign val="subscript"/>
        <sz val="10"/>
        <rFont val="Calibri"/>
        <family val="2"/>
        <scheme val="minor"/>
      </rPr>
      <t>2</t>
    </r>
  </si>
  <si>
    <t>m²</t>
  </si>
  <si>
    <t>Référence :</t>
  </si>
  <si>
    <t>Cible (%) :</t>
  </si>
  <si>
    <t>MWh utile</t>
  </si>
  <si>
    <t>DJU réel</t>
  </si>
  <si>
    <t>Tunnel</t>
  </si>
  <si>
    <t>BONUS</t>
  </si>
  <si>
    <t>MALUS</t>
  </si>
  <si>
    <t>MWh/DJU</t>
  </si>
  <si>
    <t>MWh/m²</t>
  </si>
  <si>
    <t>Economie (MWh)</t>
  </si>
  <si>
    <t>Economie cumulée (MWh)</t>
  </si>
  <si>
    <t>MWh/m3 ECS</t>
  </si>
  <si>
    <t>Démarrage</t>
  </si>
  <si>
    <t>Novembre</t>
  </si>
  <si>
    <t>Décembre</t>
  </si>
  <si>
    <t>Janvier</t>
  </si>
  <si>
    <t>Février</t>
  </si>
  <si>
    <t>Mars</t>
  </si>
  <si>
    <t xml:space="preserve">SHOD chauffée : </t>
  </si>
  <si>
    <t>Relevés des compteurs</t>
  </si>
  <si>
    <t>NC total
(MWh)</t>
  </si>
  <si>
    <t>Section hors zone d'impression</t>
  </si>
  <si>
    <t>Consigne de remplissage</t>
  </si>
  <si>
    <t>Electricité ENR utilisée dans le bâtiment</t>
  </si>
  <si>
    <t>Electricité (hors électricité ENR utilisée dans le bâtiment)</t>
  </si>
  <si>
    <t>Facture à demander au GEP, indispensable et obligatoire pour le calcul du prix du MWh (k)</t>
  </si>
  <si>
    <t>Ces facteurs servent au calcul du CO2 consommée</t>
  </si>
  <si>
    <t>Résultats</t>
  </si>
  <si>
    <t>NC</t>
  </si>
  <si>
    <t>Ecart cumulé NC/N'B</t>
  </si>
  <si>
    <t>Toutes les cellules de cette couleur, sont à compléter</t>
  </si>
  <si>
    <t>DJU saison de chauffe</t>
  </si>
  <si>
    <t>Nom du site</t>
  </si>
  <si>
    <t>Adresse</t>
  </si>
  <si>
    <t>N° cpt</t>
  </si>
  <si>
    <t>Energie</t>
  </si>
  <si>
    <t>Les calcules automatiques ne doivent pas être modifiés sans l'avis du CRPE ou du GEP.
La zone commentaire permet un échange et/ou des validations sur les résultats de la saison concernée.</t>
  </si>
  <si>
    <t>Idéalement, un fichier Excel correspond à un marché, et chaque onglet de ce fichier à une saison de chauffe. Dans les cas complexe, il est possible de modifier la présentation de l'onglet.
N'hésitez pas à consulter le CRPE pour vous aidez dans le remplissage, la modification ou un avis.</t>
  </si>
  <si>
    <t>Gestion du fichier</t>
  </si>
  <si>
    <t>Coef. Gaz</t>
  </si>
  <si>
    <r>
      <t>Index gaz (m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)</t>
    </r>
  </si>
  <si>
    <t>Conso.  (MWh)</t>
  </si>
  <si>
    <t>Economie totale :</t>
  </si>
  <si>
    <t>Conso. (MWh)</t>
  </si>
  <si>
    <t>TOTAL</t>
  </si>
  <si>
    <r>
      <t>Saison de chauffe : 20</t>
    </r>
    <r>
      <rPr>
        <b/>
        <sz val="14"/>
        <color rgb="FFFF0000"/>
        <rFont val="Calibri"/>
        <family val="2"/>
        <scheme val="minor"/>
      </rPr>
      <t>xx</t>
    </r>
    <r>
      <rPr>
        <b/>
        <sz val="14"/>
        <rFont val="Calibri"/>
        <family val="2"/>
        <scheme val="minor"/>
      </rPr>
      <t xml:space="preserve"> - 20</t>
    </r>
    <r>
      <rPr>
        <b/>
        <sz val="14"/>
        <color rgb="FFFF0000"/>
        <rFont val="Calibri"/>
        <family val="2"/>
        <scheme val="minor"/>
      </rPr>
      <t>xx</t>
    </r>
  </si>
  <si>
    <t>Avril - Arrêt</t>
  </si>
  <si>
    <t>ECS</t>
  </si>
  <si>
    <r>
      <t>Index
ECS
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</si>
  <si>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Conso.
ECS
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</si>
  <si>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Energie
ECS
MWhPCS</t>
  </si>
  <si>
    <r>
      <rPr>
        <b/>
        <sz val="14"/>
        <color rgb="FFFF0000"/>
        <rFont val="Calibri"/>
        <family val="2"/>
        <scheme val="minor"/>
      </rPr>
      <t>(dep)</t>
    </r>
    <r>
      <rPr>
        <b/>
        <sz val="14"/>
        <rFont val="Calibri"/>
        <family val="2"/>
        <scheme val="minor"/>
      </rPr>
      <t xml:space="preserve"> – Contrat d’exploitation et de maintenance des installations et réseaux de chauffage, climatisation, ventilation, traitement d’air, eau chaude sanitaire, traitement d’eau des sites de la base de défense de </t>
    </r>
    <r>
      <rPr>
        <b/>
        <sz val="14"/>
        <color rgb="FFFF0000"/>
        <rFont val="Calibri"/>
        <family val="2"/>
        <scheme val="minor"/>
      </rPr>
      <t>xxxxxx</t>
    </r>
    <r>
      <rPr>
        <b/>
        <sz val="14"/>
        <rFont val="Calibri"/>
        <family val="2"/>
        <scheme val="minor"/>
      </rPr>
      <t>.</t>
    </r>
  </si>
  <si>
    <t>€TTC/MWh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</si>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</sst>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0.0%"/>
    <numFmt numFmtId="166" formatCode="#,##0.0"/>
    <numFmt numFmtId="167" formatCode="0.0"/>
    <numFmt numFmtId="168" formatCode="#,##0.00&quot; MWh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trike/>
      <sz val="9"/>
      <name val="Calibri"/>
      <family val="2"/>
      <scheme val="minor"/>
    </font>
    <font>
      <b/>
      <strike/>
      <sz val="9"/>
      <name val="Calibri"/>
      <family val="2"/>
      <scheme val="minor"/>
    </font>
    <font>
      <sz val="9"/>
      <name val="Calibri"/>
      <family val="2"/>
      <scheme val="minor"/>
    </font>
    <font>
      <vertAlign val="subscript"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strike/>
      <sz val="9"/>
      <color theme="0"/>
      <name val="Calibri"/>
      <family val="2"/>
      <scheme val="minor"/>
    </font>
    <font>
      <b/>
      <strike/>
      <sz val="9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vertAlign val="superscript"/>
      <sz val="9"/>
      <name val="Arial"/>
      <family val="2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CA5410"/>
        <bgColor indexed="64"/>
      </patternFill>
    </fill>
    <fill>
      <patternFill patternType="solid">
        <fgColor rgb="FF3B693C"/>
        <bgColor indexed="64"/>
      </patternFill>
    </fill>
    <fill>
      <patternFill patternType="solid">
        <fgColor rgb="FFE4A612"/>
        <bgColor indexed="64"/>
      </patternFill>
    </fill>
    <fill>
      <patternFill patternType="solid">
        <fgColor rgb="FF8EBB37"/>
        <bgColor indexed="64"/>
      </patternFill>
    </fill>
    <fill>
      <patternFill patternType="solid">
        <fgColor rgb="FFC8D51E"/>
        <bgColor indexed="64"/>
      </patternFill>
    </fill>
    <fill>
      <patternFill patternType="solid">
        <fgColor theme="8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177">
    <xf numFmtId="0" fontId="0" fillId="0" borderId="0" xfId="0"/>
    <xf numFmtId="0" fontId="5" fillId="0" borderId="0" xfId="2" applyFont="1"/>
    <xf numFmtId="0" fontId="4" fillId="0" borderId="0" xfId="2" applyFont="1" applyAlignment="1">
      <alignment horizontal="center"/>
    </xf>
    <xf numFmtId="0" fontId="6" fillId="2" borderId="0" xfId="2" applyFont="1" applyFill="1"/>
    <xf numFmtId="0" fontId="5" fillId="2" borderId="0" xfId="2" applyFont="1" applyFill="1"/>
    <xf numFmtId="0" fontId="5" fillId="2" borderId="0" xfId="2" applyFont="1" applyFill="1" applyAlignment="1"/>
    <xf numFmtId="0" fontId="5" fillId="2" borderId="0" xfId="2" applyFont="1" applyFill="1" applyBorder="1"/>
    <xf numFmtId="0" fontId="5" fillId="2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166" fontId="5" fillId="2" borderId="1" xfId="2" applyNumberFormat="1" applyFont="1" applyFill="1" applyBorder="1" applyAlignment="1">
      <alignment horizontal="center" vertical="center"/>
    </xf>
    <xf numFmtId="3" fontId="6" fillId="2" borderId="0" xfId="2" applyNumberFormat="1" applyFont="1" applyFill="1" applyBorder="1" applyAlignment="1">
      <alignment horizontal="center" vertical="center"/>
    </xf>
    <xf numFmtId="3" fontId="6" fillId="2" borderId="0" xfId="2" applyNumberFormat="1" applyFont="1" applyFill="1"/>
    <xf numFmtId="166" fontId="6" fillId="2" borderId="0" xfId="2" applyNumberFormat="1" applyFont="1" applyFill="1"/>
    <xf numFmtId="9" fontId="5" fillId="2" borderId="0" xfId="1" applyFont="1" applyFill="1" applyAlignment="1">
      <alignment horizontal="center"/>
    </xf>
    <xf numFmtId="0" fontId="5" fillId="2" borderId="0" xfId="2" applyFont="1" applyFill="1" applyAlignment="1">
      <alignment vertical="center"/>
    </xf>
    <xf numFmtId="9" fontId="5" fillId="2" borderId="0" xfId="2" applyNumberFormat="1" applyFont="1" applyFill="1" applyAlignment="1">
      <alignment horizontal="center" vertical="center"/>
    </xf>
    <xf numFmtId="0" fontId="5" fillId="2" borderId="0" xfId="2" applyFont="1" applyFill="1" applyAlignment="1">
      <alignment vertical="center" wrapText="1"/>
    </xf>
    <xf numFmtId="0" fontId="12" fillId="2" borderId="0" xfId="2" applyFont="1" applyFill="1" applyAlignment="1"/>
    <xf numFmtId="0" fontId="13" fillId="2" borderId="0" xfId="2" applyFont="1" applyFill="1"/>
    <xf numFmtId="0" fontId="13" fillId="0" borderId="0" xfId="2" applyFont="1"/>
    <xf numFmtId="0" fontId="12" fillId="2" borderId="0" xfId="2" applyFont="1" applyFill="1"/>
    <xf numFmtId="0" fontId="13" fillId="2" borderId="0" xfId="2" applyFont="1" applyFill="1" applyAlignment="1"/>
    <xf numFmtId="0" fontId="13" fillId="2" borderId="0" xfId="2" applyFont="1" applyFill="1" applyAlignment="1">
      <alignment horizontal="left"/>
    </xf>
    <xf numFmtId="3" fontId="13" fillId="2" borderId="0" xfId="2" applyNumberFormat="1" applyFont="1" applyFill="1"/>
    <xf numFmtId="0" fontId="14" fillId="2" borderId="0" xfId="2" applyFont="1" applyFill="1"/>
    <xf numFmtId="0" fontId="14" fillId="2" borderId="0" xfId="2" applyFont="1" applyFill="1" applyAlignment="1">
      <alignment horizontal="right"/>
    </xf>
    <xf numFmtId="0" fontId="15" fillId="2" borderId="0" xfId="2" applyFont="1" applyFill="1"/>
    <xf numFmtId="166" fontId="5" fillId="2" borderId="13" xfId="2" applyNumberFormat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>
      <alignment horizontal="center" vertical="center"/>
    </xf>
    <xf numFmtId="166" fontId="5" fillId="0" borderId="1" xfId="2" applyNumberFormat="1" applyFont="1" applyBorder="1" applyAlignment="1">
      <alignment horizontal="center" vertical="center"/>
    </xf>
    <xf numFmtId="166" fontId="5" fillId="0" borderId="5" xfId="2" applyNumberFormat="1" applyFont="1" applyBorder="1" applyAlignment="1">
      <alignment horizontal="center" vertical="center"/>
    </xf>
    <xf numFmtId="166" fontId="5" fillId="0" borderId="7" xfId="2" applyNumberFormat="1" applyFont="1" applyBorder="1" applyAlignment="1">
      <alignment horizontal="center" vertical="center"/>
    </xf>
    <xf numFmtId="166" fontId="5" fillId="0" borderId="10" xfId="2" applyNumberFormat="1" applyFont="1" applyBorder="1" applyAlignment="1">
      <alignment horizontal="center" vertical="center"/>
    </xf>
    <xf numFmtId="3" fontId="6" fillId="2" borderId="0" xfId="4" applyNumberFormat="1" applyFont="1" applyFill="1" applyBorder="1" applyAlignment="1">
      <alignment horizontal="center" vertical="center"/>
    </xf>
    <xf numFmtId="0" fontId="12" fillId="2" borderId="0" xfId="2" applyFont="1" applyFill="1" applyAlignment="1">
      <alignment horizontal="right"/>
    </xf>
    <xf numFmtId="0" fontId="7" fillId="5" borderId="0" xfId="2" applyFont="1" applyFill="1" applyAlignment="1">
      <alignment horizontal="right"/>
    </xf>
    <xf numFmtId="0" fontId="8" fillId="5" borderId="0" xfId="2" applyFont="1" applyFill="1"/>
    <xf numFmtId="0" fontId="7" fillId="2" borderId="0" xfId="2" applyFont="1" applyFill="1"/>
    <xf numFmtId="0" fontId="9" fillId="2" borderId="0" xfId="2" applyFont="1" applyFill="1"/>
    <xf numFmtId="0" fontId="16" fillId="5" borderId="0" xfId="2" applyFont="1" applyFill="1"/>
    <xf numFmtId="0" fontId="17" fillId="5" borderId="0" xfId="2" applyFont="1" applyFill="1" applyAlignment="1">
      <alignment horizontal="right"/>
    </xf>
    <xf numFmtId="0" fontId="18" fillId="5" borderId="0" xfId="2" applyFont="1" applyFill="1"/>
    <xf numFmtId="0" fontId="19" fillId="5" borderId="0" xfId="2" applyFont="1" applyFill="1"/>
    <xf numFmtId="166" fontId="5" fillId="2" borderId="0" xfId="2" applyNumberFormat="1" applyFont="1" applyFill="1"/>
    <xf numFmtId="0" fontId="12" fillId="8" borderId="17" xfId="2" applyFont="1" applyFill="1" applyBorder="1"/>
    <xf numFmtId="0" fontId="12" fillId="8" borderId="19" xfId="2" applyFont="1" applyFill="1" applyBorder="1"/>
    <xf numFmtId="9" fontId="13" fillId="8" borderId="11" xfId="1" applyFont="1" applyFill="1" applyBorder="1" applyAlignment="1">
      <alignment horizontal="center"/>
    </xf>
    <xf numFmtId="0" fontId="13" fillId="8" borderId="2" xfId="2" applyFont="1" applyFill="1" applyBorder="1"/>
    <xf numFmtId="0" fontId="12" fillId="8" borderId="2" xfId="2" applyFont="1" applyFill="1" applyBorder="1" applyAlignment="1">
      <alignment horizontal="right"/>
    </xf>
    <xf numFmtId="3" fontId="13" fillId="8" borderId="18" xfId="2" applyNumberFormat="1" applyFont="1" applyFill="1" applyBorder="1" applyAlignment="1">
      <alignment horizontal="center"/>
    </xf>
    <xf numFmtId="0" fontId="5" fillId="0" borderId="5" xfId="2" applyFont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0" borderId="22" xfId="2" applyFont="1" applyBorder="1" applyAlignment="1">
      <alignment horizontal="center" vertical="center"/>
    </xf>
    <xf numFmtId="166" fontId="5" fillId="2" borderId="23" xfId="2" applyNumberFormat="1" applyFont="1" applyFill="1" applyBorder="1" applyAlignment="1">
      <alignment horizontal="center" vertical="center"/>
    </xf>
    <xf numFmtId="166" fontId="5" fillId="2" borderId="25" xfId="2" applyNumberFormat="1" applyFont="1" applyFill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 wrapText="1"/>
    </xf>
    <xf numFmtId="0" fontId="5" fillId="6" borderId="15" xfId="2" applyFont="1" applyFill="1" applyBorder="1" applyAlignment="1">
      <alignment horizontal="center" vertical="center" wrapText="1"/>
    </xf>
    <xf numFmtId="165" fontId="5" fillId="0" borderId="6" xfId="2" applyNumberFormat="1" applyFont="1" applyBorder="1" applyAlignment="1">
      <alignment horizontal="center" vertical="center"/>
    </xf>
    <xf numFmtId="165" fontId="5" fillId="0" borderId="8" xfId="2" applyNumberFormat="1" applyFont="1" applyBorder="1" applyAlignment="1">
      <alignment horizontal="center" vertical="center"/>
    </xf>
    <xf numFmtId="164" fontId="6" fillId="2" borderId="0" xfId="2" applyNumberFormat="1" applyFont="1" applyFill="1"/>
    <xf numFmtId="166" fontId="5" fillId="2" borderId="6" xfId="2" applyNumberFormat="1" applyFont="1" applyFill="1" applyBorder="1" applyAlignment="1">
      <alignment horizontal="center" vertical="center"/>
    </xf>
    <xf numFmtId="166" fontId="5" fillId="2" borderId="8" xfId="2" applyNumberFormat="1" applyFont="1" applyFill="1" applyBorder="1" applyAlignment="1">
      <alignment horizontal="center" vertical="center"/>
    </xf>
    <xf numFmtId="0" fontId="6" fillId="2" borderId="0" xfId="2" applyFont="1" applyFill="1" applyBorder="1" applyAlignment="1">
      <alignment vertical="top" wrapText="1"/>
    </xf>
    <xf numFmtId="0" fontId="6" fillId="2" borderId="0" xfId="2" applyFont="1" applyFill="1" applyBorder="1"/>
    <xf numFmtId="0" fontId="5" fillId="2" borderId="15" xfId="2" applyFont="1" applyFill="1" applyBorder="1" applyAlignment="1">
      <alignment horizontal="center" vertical="center" wrapText="1"/>
    </xf>
    <xf numFmtId="0" fontId="0" fillId="2" borderId="0" xfId="0" applyFill="1"/>
    <xf numFmtId="14" fontId="5" fillId="2" borderId="27" xfId="2" applyNumberFormat="1" applyFont="1" applyFill="1" applyBorder="1" applyAlignment="1">
      <alignment vertical="center"/>
    </xf>
    <xf numFmtId="14" fontId="5" fillId="2" borderId="28" xfId="2" applyNumberFormat="1" applyFont="1" applyFill="1" applyBorder="1" applyAlignment="1">
      <alignment vertical="center"/>
    </xf>
    <xf numFmtId="0" fontId="5" fillId="0" borderId="12" xfId="2" applyFont="1" applyBorder="1" applyAlignment="1">
      <alignment horizontal="center" vertical="center" wrapText="1" shrinkToFit="1"/>
    </xf>
    <xf numFmtId="14" fontId="5" fillId="2" borderId="29" xfId="2" applyNumberFormat="1" applyFont="1" applyFill="1" applyBorder="1" applyAlignment="1">
      <alignment vertical="center"/>
    </xf>
    <xf numFmtId="0" fontId="6" fillId="0" borderId="14" xfId="2" applyFont="1" applyBorder="1" applyAlignment="1">
      <alignment vertical="center"/>
    </xf>
    <xf numFmtId="0" fontId="5" fillId="2" borderId="0" xfId="2" applyFont="1" applyFill="1" applyBorder="1" applyAlignment="1">
      <alignment vertical="top" wrapText="1"/>
    </xf>
    <xf numFmtId="0" fontId="5" fillId="2" borderId="0" xfId="2" applyFont="1" applyFill="1" applyBorder="1" applyAlignment="1">
      <alignment horizontal="center" vertical="top" wrapText="1"/>
    </xf>
    <xf numFmtId="166" fontId="5" fillId="2" borderId="0" xfId="2" applyNumberFormat="1" applyFont="1" applyFill="1" applyBorder="1" applyAlignment="1">
      <alignment horizontal="center"/>
    </xf>
    <xf numFmtId="0" fontId="22" fillId="2" borderId="0" xfId="2" applyFont="1" applyFill="1" applyBorder="1" applyAlignment="1">
      <alignment horizontal="left" vertical="top"/>
    </xf>
    <xf numFmtId="0" fontId="20" fillId="0" borderId="0" xfId="2" applyFont="1" applyFill="1" applyAlignment="1"/>
    <xf numFmtId="0" fontId="5" fillId="5" borderId="0" xfId="2" applyFont="1" applyFill="1"/>
    <xf numFmtId="0" fontId="5" fillId="10" borderId="0" xfId="2" applyFont="1" applyFill="1"/>
    <xf numFmtId="0" fontId="5" fillId="5" borderId="0" xfId="2" applyFont="1" applyFill="1" applyBorder="1"/>
    <xf numFmtId="0" fontId="3" fillId="5" borderId="0" xfId="2" applyFont="1" applyFill="1" applyBorder="1" applyAlignment="1">
      <alignment vertical="center"/>
    </xf>
    <xf numFmtId="0" fontId="5" fillId="4" borderId="0" xfId="2" applyFont="1" applyFill="1"/>
    <xf numFmtId="0" fontId="5" fillId="4" borderId="0" xfId="2" applyFont="1" applyFill="1" applyAlignment="1"/>
    <xf numFmtId="0" fontId="5" fillId="4" borderId="0" xfId="2" applyFont="1" applyFill="1" applyAlignment="1">
      <alignment horizontal="left" vertical="center"/>
    </xf>
    <xf numFmtId="0" fontId="5" fillId="4" borderId="1" xfId="2" applyFont="1" applyFill="1" applyBorder="1" applyAlignment="1">
      <alignment horizontal="center" vertical="center" wrapText="1"/>
    </xf>
    <xf numFmtId="166" fontId="5" fillId="4" borderId="1" xfId="2" applyNumberFormat="1" applyFont="1" applyFill="1" applyBorder="1" applyAlignment="1">
      <alignment horizontal="center"/>
    </xf>
    <xf numFmtId="0" fontId="5" fillId="4" borderId="1" xfId="2" applyFont="1" applyFill="1" applyBorder="1" applyAlignment="1">
      <alignment horizontal="center"/>
    </xf>
    <xf numFmtId="166" fontId="5" fillId="4" borderId="1" xfId="2" applyNumberFormat="1" applyFont="1" applyFill="1" applyBorder="1" applyAlignment="1">
      <alignment horizontal="center" vertical="center"/>
    </xf>
    <xf numFmtId="164" fontId="5" fillId="4" borderId="1" xfId="2" applyNumberFormat="1" applyFont="1" applyFill="1" applyBorder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3" fillId="4" borderId="0" xfId="2" applyFont="1" applyFill="1"/>
    <xf numFmtId="0" fontId="9" fillId="4" borderId="0" xfId="2" applyFont="1" applyFill="1"/>
    <xf numFmtId="0" fontId="0" fillId="2" borderId="9" xfId="0" applyFill="1" applyBorder="1"/>
    <xf numFmtId="0" fontId="0" fillId="2" borderId="4" xfId="0" applyFill="1" applyBorder="1"/>
    <xf numFmtId="0" fontId="5" fillId="0" borderId="31" xfId="2" applyFont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vertical="center"/>
    </xf>
    <xf numFmtId="166" fontId="23" fillId="2" borderId="15" xfId="0" applyNumberFormat="1" applyFont="1" applyFill="1" applyBorder="1" applyAlignment="1">
      <alignment horizontal="center"/>
    </xf>
    <xf numFmtId="166" fontId="23" fillId="2" borderId="20" xfId="0" applyNumberFormat="1" applyFont="1" applyFill="1" applyBorder="1" applyAlignment="1">
      <alignment horizontal="center"/>
    </xf>
    <xf numFmtId="3" fontId="12" fillId="2" borderId="0" xfId="2" applyNumberFormat="1" applyFont="1" applyFill="1"/>
    <xf numFmtId="0" fontId="5" fillId="9" borderId="14" xfId="2" applyFont="1" applyFill="1" applyBorder="1" applyAlignment="1">
      <alignment horizontal="center" vertical="center" wrapText="1"/>
    </xf>
    <xf numFmtId="166" fontId="5" fillId="2" borderId="22" xfId="2" applyNumberFormat="1" applyFont="1" applyFill="1" applyBorder="1" applyAlignment="1">
      <alignment horizontal="center" vertical="center"/>
    </xf>
    <xf numFmtId="166" fontId="5" fillId="2" borderId="5" xfId="2" applyNumberFormat="1" applyFont="1" applyFill="1" applyBorder="1" applyAlignment="1">
      <alignment horizontal="center" vertical="center"/>
    </xf>
    <xf numFmtId="10" fontId="5" fillId="2" borderId="37" xfId="2" applyNumberFormat="1" applyFont="1" applyFill="1" applyBorder="1" applyAlignment="1">
      <alignment horizontal="center" vertical="center"/>
    </xf>
    <xf numFmtId="165" fontId="5" fillId="2" borderId="13" xfId="2" applyNumberFormat="1" applyFont="1" applyFill="1" applyBorder="1" applyAlignment="1">
      <alignment horizontal="center" vertical="center"/>
    </xf>
    <xf numFmtId="165" fontId="5" fillId="2" borderId="36" xfId="2" applyNumberFormat="1" applyFont="1" applyFill="1" applyBorder="1" applyAlignment="1">
      <alignment horizontal="center" vertical="center"/>
    </xf>
    <xf numFmtId="0" fontId="5" fillId="0" borderId="30" xfId="2" applyFont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5" fillId="2" borderId="32" xfId="2" applyFont="1" applyFill="1" applyBorder="1" applyAlignment="1">
      <alignment horizontal="center" vertical="center" wrapText="1"/>
    </xf>
    <xf numFmtId="10" fontId="5" fillId="2" borderId="0" xfId="2" applyNumberFormat="1" applyFont="1" applyFill="1" applyBorder="1" applyAlignment="1">
      <alignment horizontal="center" vertical="center"/>
    </xf>
    <xf numFmtId="3" fontId="16" fillId="2" borderId="24" xfId="2" applyNumberFormat="1" applyFont="1" applyFill="1" applyBorder="1" applyAlignment="1">
      <alignment horizontal="center" vertical="center"/>
    </xf>
    <xf numFmtId="0" fontId="16" fillId="0" borderId="3" xfId="2" applyFont="1" applyBorder="1" applyAlignment="1">
      <alignment horizontal="center"/>
    </xf>
    <xf numFmtId="0" fontId="16" fillId="0" borderId="9" xfId="2" applyFont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3" fontId="24" fillId="4" borderId="1" xfId="2" applyNumberFormat="1" applyFont="1" applyFill="1" applyBorder="1" applyAlignment="1">
      <alignment horizontal="center" vertical="center"/>
    </xf>
    <xf numFmtId="166" fontId="24" fillId="4" borderId="1" xfId="2" applyNumberFormat="1" applyFont="1" applyFill="1" applyBorder="1" applyAlignment="1">
      <alignment horizontal="center" vertical="center"/>
    </xf>
    <xf numFmtId="0" fontId="0" fillId="2" borderId="26" xfId="0" applyFill="1" applyBorder="1"/>
    <xf numFmtId="0" fontId="0" fillId="2" borderId="14" xfId="0" applyFill="1" applyBorder="1"/>
    <xf numFmtId="0" fontId="5" fillId="0" borderId="16" xfId="2" applyFont="1" applyBorder="1" applyAlignment="1">
      <alignment horizontal="center" vertical="center"/>
    </xf>
    <xf numFmtId="166" fontId="21" fillId="2" borderId="35" xfId="0" applyNumberFormat="1" applyFont="1" applyFill="1" applyBorder="1" applyAlignment="1">
      <alignment horizontal="center" vertical="center"/>
    </xf>
    <xf numFmtId="166" fontId="21" fillId="2" borderId="38" xfId="0" applyNumberFormat="1" applyFont="1" applyFill="1" applyBorder="1" applyAlignment="1">
      <alignment horizontal="center" vertical="center"/>
    </xf>
    <xf numFmtId="1" fontId="13" fillId="2" borderId="0" xfId="2" applyNumberFormat="1" applyFont="1" applyFill="1" applyAlignment="1"/>
    <xf numFmtId="167" fontId="21" fillId="2" borderId="1" xfId="0" applyNumberFormat="1" applyFont="1" applyFill="1" applyBorder="1" applyAlignment="1">
      <alignment horizontal="center" vertical="center"/>
    </xf>
    <xf numFmtId="167" fontId="21" fillId="2" borderId="10" xfId="0" applyNumberFormat="1" applyFont="1" applyFill="1" applyBorder="1" applyAlignment="1">
      <alignment horizontal="center" vertical="center"/>
    </xf>
    <xf numFmtId="166" fontId="23" fillId="2" borderId="16" xfId="0" applyNumberFormat="1" applyFont="1" applyFill="1" applyBorder="1" applyAlignment="1">
      <alignment horizontal="center"/>
    </xf>
    <xf numFmtId="1" fontId="13" fillId="8" borderId="20" xfId="2" applyNumberFormat="1" applyFont="1" applyFill="1" applyBorder="1" applyAlignment="1">
      <alignment horizontal="center" vertical="center"/>
    </xf>
    <xf numFmtId="166" fontId="5" fillId="2" borderId="39" xfId="2" applyNumberFormat="1" applyFont="1" applyFill="1" applyBorder="1" applyAlignment="1">
      <alignment horizontal="center" vertical="center"/>
    </xf>
    <xf numFmtId="166" fontId="5" fillId="2" borderId="40" xfId="2" applyNumberFormat="1" applyFont="1" applyFill="1" applyBorder="1" applyAlignment="1">
      <alignment horizontal="center" vertical="center"/>
    </xf>
    <xf numFmtId="166" fontId="6" fillId="0" borderId="14" xfId="2" applyNumberFormat="1" applyFont="1" applyBorder="1" applyAlignment="1">
      <alignment horizontal="center" vertical="center"/>
    </xf>
    <xf numFmtId="166" fontId="6" fillId="0" borderId="15" xfId="2" applyNumberFormat="1" applyFont="1" applyBorder="1" applyAlignment="1">
      <alignment horizontal="center" vertical="center"/>
    </xf>
    <xf numFmtId="166" fontId="6" fillId="0" borderId="20" xfId="2" applyNumberFormat="1" applyFont="1" applyBorder="1" applyAlignment="1">
      <alignment horizontal="center" vertical="center"/>
    </xf>
    <xf numFmtId="0" fontId="23" fillId="2" borderId="41" xfId="0" applyFont="1" applyFill="1" applyBorder="1"/>
    <xf numFmtId="0" fontId="12" fillId="0" borderId="0" xfId="2" applyFont="1" applyAlignment="1">
      <alignment horizontal="center"/>
    </xf>
    <xf numFmtId="0" fontId="20" fillId="2" borderId="0" xfId="2" applyFont="1" applyFill="1" applyAlignment="1">
      <alignment vertical="center" wrapText="1"/>
    </xf>
    <xf numFmtId="3" fontId="21" fillId="2" borderId="3" xfId="0" applyNumberFormat="1" applyFont="1" applyFill="1" applyBorder="1" applyAlignment="1">
      <alignment horizontal="center" vertical="center"/>
    </xf>
    <xf numFmtId="3" fontId="21" fillId="2" borderId="5" xfId="0" applyNumberFormat="1" applyFont="1" applyFill="1" applyBorder="1" applyAlignment="1">
      <alignment horizontal="center" vertical="center"/>
    </xf>
    <xf numFmtId="3" fontId="21" fillId="2" borderId="7" xfId="0" applyNumberFormat="1" applyFont="1" applyFill="1" applyBorder="1" applyAlignment="1">
      <alignment horizontal="center" vertical="center"/>
    </xf>
    <xf numFmtId="0" fontId="5" fillId="4" borderId="30" xfId="2" applyFont="1" applyFill="1" applyBorder="1" applyAlignment="1">
      <alignment horizontal="right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11" borderId="31" xfId="2" applyFont="1" applyFill="1" applyBorder="1" applyAlignment="1">
      <alignment horizontal="center" vertical="center" wrapText="1"/>
    </xf>
    <xf numFmtId="0" fontId="5" fillId="11" borderId="42" xfId="2" applyFont="1" applyFill="1" applyBorder="1" applyAlignment="1">
      <alignment horizontal="center" vertical="center" wrapText="1"/>
    </xf>
    <xf numFmtId="0" fontId="5" fillId="11" borderId="32" xfId="2" applyFont="1" applyFill="1" applyBorder="1" applyAlignment="1">
      <alignment horizontal="center" vertical="center" wrapText="1"/>
    </xf>
    <xf numFmtId="0" fontId="0" fillId="2" borderId="43" xfId="0" applyFill="1" applyBorder="1"/>
    <xf numFmtId="0" fontId="0" fillId="2" borderId="44" xfId="0" applyFill="1" applyBorder="1"/>
    <xf numFmtId="166" fontId="21" fillId="2" borderId="1" xfId="0" applyNumberFormat="1" applyFont="1" applyFill="1" applyBorder="1" applyAlignment="1">
      <alignment horizontal="center" vertical="center"/>
    </xf>
    <xf numFmtId="166" fontId="21" fillId="2" borderId="6" xfId="0" applyNumberFormat="1" applyFont="1" applyFill="1" applyBorder="1" applyAlignment="1">
      <alignment horizontal="center" vertical="center"/>
    </xf>
    <xf numFmtId="0" fontId="0" fillId="2" borderId="45" xfId="0" applyFill="1" applyBorder="1"/>
    <xf numFmtId="166" fontId="5" fillId="2" borderId="12" xfId="2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left" vertical="top"/>
    </xf>
    <xf numFmtId="166" fontId="6" fillId="2" borderId="0" xfId="2" applyNumberFormat="1" applyFont="1" applyFill="1" applyBorder="1" applyAlignment="1">
      <alignment horizontal="center"/>
    </xf>
    <xf numFmtId="167" fontId="5" fillId="2" borderId="0" xfId="2" applyNumberFormat="1" applyFont="1" applyFill="1" applyBorder="1" applyAlignment="1">
      <alignment vertical="top" wrapText="1"/>
    </xf>
    <xf numFmtId="2" fontId="13" fillId="2" borderId="0" xfId="2" applyNumberFormat="1" applyFont="1" applyFill="1"/>
    <xf numFmtId="164" fontId="5" fillId="4" borderId="1" xfId="2" applyNumberFormat="1" applyFont="1" applyFill="1" applyBorder="1" applyAlignment="1">
      <alignment horizontal="center"/>
    </xf>
    <xf numFmtId="0" fontId="20" fillId="4" borderId="0" xfId="2" applyFont="1" applyFill="1" applyAlignment="1">
      <alignment horizontal="center"/>
    </xf>
    <xf numFmtId="0" fontId="5" fillId="4" borderId="0" xfId="2" applyFont="1" applyFill="1" applyAlignment="1">
      <alignment horizontal="left" vertical="top" wrapText="1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20" fillId="2" borderId="0" xfId="2" applyFont="1" applyFill="1" applyAlignment="1">
      <alignment horizontal="center" vertical="center" wrapText="1"/>
    </xf>
    <xf numFmtId="0" fontId="11" fillId="2" borderId="21" xfId="2" applyFont="1" applyFill="1" applyBorder="1" applyAlignment="1">
      <alignment horizontal="left" vertical="center"/>
    </xf>
    <xf numFmtId="0" fontId="11" fillId="2" borderId="0" xfId="2" applyFont="1" applyFill="1" applyBorder="1" applyAlignment="1">
      <alignment horizontal="left" vertical="center"/>
    </xf>
    <xf numFmtId="0" fontId="12" fillId="2" borderId="18" xfId="2" applyFont="1" applyFill="1" applyBorder="1" applyAlignment="1">
      <alignment horizontal="right"/>
    </xf>
    <xf numFmtId="0" fontId="12" fillId="2" borderId="0" xfId="2" applyFont="1" applyFill="1" applyAlignment="1">
      <alignment horizontal="center" vertical="center"/>
    </xf>
    <xf numFmtId="165" fontId="3" fillId="7" borderId="0" xfId="1" applyNumberFormat="1" applyFont="1" applyFill="1" applyAlignment="1">
      <alignment horizontal="center" vertical="center"/>
    </xf>
    <xf numFmtId="165" fontId="12" fillId="3" borderId="0" xfId="1" applyNumberFormat="1" applyFont="1" applyFill="1" applyAlignment="1">
      <alignment horizontal="center" vertical="center"/>
    </xf>
    <xf numFmtId="165" fontId="3" fillId="6" borderId="0" xfId="1" applyNumberFormat="1" applyFont="1" applyFill="1" applyAlignment="1">
      <alignment horizontal="center" vertical="center"/>
    </xf>
    <xf numFmtId="0" fontId="0" fillId="11" borderId="33" xfId="0" applyFill="1" applyBorder="1" applyAlignment="1">
      <alignment horizontal="center" vertical="center"/>
    </xf>
    <xf numFmtId="0" fontId="0" fillId="11" borderId="34" xfId="0" applyFill="1" applyBorder="1" applyAlignment="1">
      <alignment horizontal="center" vertical="center"/>
    </xf>
    <xf numFmtId="0" fontId="0" fillId="11" borderId="35" xfId="0" applyFill="1" applyBorder="1" applyAlignment="1">
      <alignment horizontal="center" vertical="center"/>
    </xf>
    <xf numFmtId="168" fontId="3" fillId="7" borderId="0" xfId="2" applyNumberFormat="1" applyFont="1" applyFill="1" applyAlignment="1">
      <alignment horizontal="center"/>
    </xf>
    <xf numFmtId="4" fontId="12" fillId="3" borderId="0" xfId="2" applyNumberFormat="1" applyFont="1" applyFill="1" applyAlignment="1">
      <alignment horizontal="center" vertical="center"/>
    </xf>
    <xf numFmtId="168" fontId="3" fillId="6" borderId="0" xfId="2" applyNumberFormat="1" applyFont="1" applyFill="1" applyAlignment="1">
      <alignment horizontal="center"/>
    </xf>
    <xf numFmtId="164" fontId="3" fillId="7" borderId="0" xfId="2" applyNumberFormat="1" applyFont="1" applyFill="1" applyAlignment="1">
      <alignment horizontal="center" vertical="center"/>
    </xf>
    <xf numFmtId="164" fontId="3" fillId="6" borderId="0" xfId="2" applyNumberFormat="1" applyFont="1" applyFill="1" applyAlignment="1">
      <alignment horizontal="center"/>
    </xf>
    <xf numFmtId="0" fontId="5" fillId="4" borderId="30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Pourcentage" xfId="1" builtinId="5"/>
    <cellStyle name="Pourcentage 2" xfId="3"/>
  </cellStyles>
  <dxfs count="6">
    <dxf>
      <fill>
        <patternFill patternType="lightDown"/>
      </fill>
    </dxf>
    <dxf>
      <fill>
        <patternFill>
          <bgColor rgb="FFC8D51E"/>
        </patternFill>
      </fill>
    </dxf>
    <dxf>
      <font>
        <b/>
        <i val="0"/>
        <color rgb="FF3B693C"/>
        <name val="Cambria"/>
        <scheme val="none"/>
      </font>
    </dxf>
    <dxf>
      <font>
        <b/>
        <i val="0"/>
        <color rgb="FFCA5410"/>
      </font>
    </dxf>
    <dxf>
      <font>
        <b/>
        <i val="0"/>
        <color rgb="FFC8D51E"/>
      </font>
    </dxf>
    <dxf>
      <fill>
        <patternFill>
          <bgColor rgb="FFC8D51E"/>
        </patternFill>
      </fill>
    </dxf>
  </dxfs>
  <tableStyles count="0" defaultTableStyle="TableStyleMedium9" defaultPivotStyle="PivotStyleLight16"/>
  <colors>
    <mruColors>
      <color rgb="FFC8C81E"/>
      <color rgb="FFC8D51E"/>
      <color rgb="FF595959"/>
      <color rgb="FFE4A612"/>
      <color rgb="FFCCFFCC"/>
      <color rgb="FF3B693C"/>
      <color rgb="FF8EBB37"/>
      <color rgb="FFCA5410"/>
      <color rgb="FFFFE8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Suivi</a:t>
            </a:r>
            <a:r>
              <a:rPr lang="fr-FR" b="1" baseline="0"/>
              <a:t> mensuel de la consommation réelle et de l'objectif</a:t>
            </a:r>
            <a:endParaRPr lang="fr-FR" b="1"/>
          </a:p>
        </c:rich>
      </c:tx>
      <c:layout>
        <c:manualLayout>
          <c:xMode val="edge"/>
          <c:yMode val="edge"/>
          <c:x val="0.12786513489013704"/>
          <c:y val="1.23456790123456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843430228647029"/>
          <c:y val="0.14239104371212855"/>
          <c:w val="0.83604430923781836"/>
          <c:h val="0.75140337187581296"/>
        </c:manualLayout>
      </c:layout>
      <c:lineChart>
        <c:grouping val="standard"/>
        <c:varyColors val="0"/>
        <c:ser>
          <c:idx val="0"/>
          <c:order val="0"/>
          <c:tx>
            <c:strRef>
              <c:f>'Saison 20xx-20xx'!$T$18</c:f>
              <c:strCache>
                <c:ptCount val="1"/>
                <c:pt idx="0">
                  <c:v>NC</c:v>
                </c:pt>
              </c:strCache>
            </c:strRef>
          </c:tx>
          <c:spPr>
            <a:ln w="28575" cap="rnd">
              <a:solidFill>
                <a:srgbClr val="8EBB3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BB37"/>
              </a:solidFill>
              <a:ln w="9525">
                <a:solidFill>
                  <a:srgbClr val="8EBB37"/>
                </a:solidFill>
              </a:ln>
              <a:effectLst/>
            </c:spPr>
          </c:marker>
          <c:cat>
            <c:strRef>
              <c:f>'Saison 20xx-20xx'!$A$19:$A$26</c:f>
              <c:strCache>
                <c:ptCount val="8"/>
                <c:pt idx="0">
                  <c:v>Démarrage</c:v>
                </c:pt>
                <c:pt idx="1">
                  <c:v>Octobre</c:v>
                </c:pt>
                <c:pt idx="2">
                  <c:v>Novembre</c:v>
                </c:pt>
                <c:pt idx="3">
                  <c:v>Décembre</c:v>
                </c:pt>
                <c:pt idx="4">
                  <c:v>Janvier</c:v>
                </c:pt>
                <c:pt idx="5">
                  <c:v>Février</c:v>
                </c:pt>
                <c:pt idx="6">
                  <c:v>Mars</c:v>
                </c:pt>
                <c:pt idx="7">
                  <c:v>Avril - Arrêt</c:v>
                </c:pt>
              </c:strCache>
            </c:strRef>
          </c:cat>
          <c:val>
            <c:numRef>
              <c:f>'Saison 20xx-20xx'!$T$19:$T$26</c:f>
              <c:numCache>
                <c:formatCode>#\ ##0.0</c:formatCode>
                <c:ptCount val="8"/>
                <c:pt idx="0" formatCode="#,##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DC-4EC3-9303-7C6483D2E0F7}"/>
            </c:ext>
          </c:extLst>
        </c:ser>
        <c:ser>
          <c:idx val="1"/>
          <c:order val="1"/>
          <c:tx>
            <c:strRef>
              <c:f>'Saison 20xx-20xx'!$V$18</c:f>
              <c:strCache>
                <c:ptCount val="1"/>
                <c:pt idx="0">
                  <c:v>N'B</c:v>
                </c:pt>
              </c:strCache>
            </c:strRef>
          </c:tx>
          <c:spPr>
            <a:ln w="28575" cap="rnd">
              <a:solidFill>
                <a:srgbClr val="CA541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A5410"/>
              </a:solidFill>
              <a:ln w="9525">
                <a:solidFill>
                  <a:srgbClr val="CA5410"/>
                </a:solidFill>
              </a:ln>
              <a:effectLst/>
            </c:spPr>
          </c:marker>
          <c:cat>
            <c:strRef>
              <c:f>'Saison 20xx-20xx'!$A$19:$A$26</c:f>
              <c:strCache>
                <c:ptCount val="8"/>
                <c:pt idx="0">
                  <c:v>Démarrage</c:v>
                </c:pt>
                <c:pt idx="1">
                  <c:v>Octobre</c:v>
                </c:pt>
                <c:pt idx="2">
                  <c:v>Novembre</c:v>
                </c:pt>
                <c:pt idx="3">
                  <c:v>Décembre</c:v>
                </c:pt>
                <c:pt idx="4">
                  <c:v>Janvier</c:v>
                </c:pt>
                <c:pt idx="5">
                  <c:v>Février</c:v>
                </c:pt>
                <c:pt idx="6">
                  <c:v>Mars</c:v>
                </c:pt>
                <c:pt idx="7">
                  <c:v>Avril - Arrêt</c:v>
                </c:pt>
              </c:strCache>
            </c:strRef>
          </c:cat>
          <c:val>
            <c:numRef>
              <c:f>'Saison 20xx-20xx'!$V$19:$V$26</c:f>
              <c:numCache>
                <c:formatCode>#\ ##0.0</c:formatCode>
                <c:ptCount val="8"/>
                <c:pt idx="0" formatCode="#,##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DC-4EC3-9303-7C6483D2E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51232"/>
        <c:axId val="128353408"/>
      </c:lineChart>
      <c:catAx>
        <c:axId val="12835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34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2835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Consommation</a:t>
                </a:r>
                <a:r>
                  <a:rPr lang="fr-FR" baseline="0"/>
                  <a:t> en MWh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8.2000847062613277E-2"/>
              <c:y val="0.266175782081293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1232"/>
        <c:crosses val="autoZero"/>
        <c:crossBetween val="midCat"/>
        <c:min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45634138520675"/>
          <c:y val="0.80029982738644156"/>
          <c:w val="0.22907646774468632"/>
          <c:h val="6.75680404814263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Economie en MWh cumulée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370274369140605"/>
          <c:y val="0.14674141998073026"/>
          <c:w val="0.74954673917059378"/>
          <c:h val="0.76624970929266756"/>
        </c:manualLayout>
      </c:layout>
      <c:areaChart>
        <c:grouping val="standard"/>
        <c:varyColors val="0"/>
        <c:ser>
          <c:idx val="0"/>
          <c:order val="0"/>
          <c:tx>
            <c:strRef>
              <c:f>'Saison 20xx-20xx'!$O$18</c:f>
              <c:strCache>
                <c:ptCount val="1"/>
                <c:pt idx="0">
                  <c:v>Economie cumulée (MWh)</c:v>
                </c:pt>
              </c:strCache>
            </c:strRef>
          </c:tx>
          <c:spPr>
            <a:pattFill prst="pct5">
              <a:fgClr>
                <a:srgbClr val="3B693C"/>
              </a:fgClr>
              <a:bgClr>
                <a:schemeClr val="bg1"/>
              </a:bgClr>
            </a:pattFill>
            <a:ln>
              <a:solidFill>
                <a:srgbClr val="3B693C"/>
              </a:solidFill>
            </a:ln>
            <a:effectLst/>
          </c:spPr>
          <c:dLbls>
            <c:dLbl>
              <c:idx val="0"/>
              <c:layout/>
              <c:tx>
                <c:rich>
                  <a:bodyPr/>
                  <a:lstStyle/>
                  <a:p>
                    <a:fld id="{BF9485FE-BD71-4BD1-BE46-8C0D1C57A1AD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A48-426B-801D-73417577541F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5DD4D274-938C-4E90-9767-DE19ED0128D4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A48-426B-801D-73417577541F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96A5FE33-528B-4FB4-AA25-E326CDCE15AA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A48-426B-801D-73417577541F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BA3AA653-D27A-4F0E-B13F-0AF009E28EA6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A48-426B-801D-73417577541F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73C563BB-7A0F-46F6-B27C-156C678B07B5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A48-426B-801D-73417577541F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68079739-2508-4CC4-A992-122210A67143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A48-426B-801D-73417577541F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C98B9A2A-2FAC-431E-9CB4-2B1903C603A2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A48-426B-801D-73417577541F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19E404C8-9ACF-4B79-9838-81B2AD49119B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CB7-46B1-93FB-9587D62FE43B}"/>
                </c:ext>
              </c:extLst>
            </c:dLbl>
            <c:spPr>
              <a:solidFill>
                <a:srgbClr val="3B693C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ln>
                      <a:noFill/>
                    </a:ln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'Saison 20xx-20xx'!$A$19:$A$26</c:f>
              <c:strCache>
                <c:ptCount val="8"/>
                <c:pt idx="0">
                  <c:v>Démarrage</c:v>
                </c:pt>
                <c:pt idx="1">
                  <c:v>Octobre</c:v>
                </c:pt>
                <c:pt idx="2">
                  <c:v>Novembre</c:v>
                </c:pt>
                <c:pt idx="3">
                  <c:v>Décembre</c:v>
                </c:pt>
                <c:pt idx="4">
                  <c:v>Janvier</c:v>
                </c:pt>
                <c:pt idx="5">
                  <c:v>Février</c:v>
                </c:pt>
                <c:pt idx="6">
                  <c:v>Mars</c:v>
                </c:pt>
                <c:pt idx="7">
                  <c:v>Avril - Arrêt</c:v>
                </c:pt>
              </c:strCache>
            </c:strRef>
          </c:cat>
          <c:val>
            <c:numRef>
              <c:f>'Saison 20xx-20xx'!$O$19:$O$26</c:f>
              <c:numCache>
                <c:formatCode>#\ ##0.0</c:formatCode>
                <c:ptCount val="8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'Saison 20xx-20xx'!$P$19:$P$26</c15:f>
                <c15:dlblRangeCache>
                  <c:ptCount val="8"/>
                </c15:dlblRangeCache>
              </c15:datalabelsRange>
            </c:ext>
            <c:ext xmlns:c16="http://schemas.microsoft.com/office/drawing/2014/chart" uri="{C3380CC4-5D6E-409C-BE32-E72D297353CC}">
              <c16:uniqueId val="{00000007-9A48-426B-801D-734175775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51232"/>
        <c:axId val="128353408"/>
      </c:areaChart>
      <c:catAx>
        <c:axId val="12835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5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3408"/>
        <c:crosses val="autoZero"/>
        <c:auto val="1"/>
        <c:lblAlgn val="ctr"/>
        <c:lblOffset val="120"/>
        <c:noMultiLvlLbl val="0"/>
      </c:catAx>
      <c:valAx>
        <c:axId val="12835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Evolution du ratio MWh/DJU</a:t>
            </a:r>
          </a:p>
        </c:rich>
      </c:tx>
      <c:layout>
        <c:manualLayout>
          <c:xMode val="edge"/>
          <c:yMode val="edge"/>
          <c:x val="0.27779816846426797"/>
          <c:y val="2.8361589936393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843430228647029"/>
          <c:y val="0.14239104371212855"/>
          <c:w val="0.83604430923781836"/>
          <c:h val="0.75140337187581296"/>
        </c:manualLayout>
      </c:layout>
      <c:lineChart>
        <c:grouping val="standard"/>
        <c:varyColors val="0"/>
        <c:ser>
          <c:idx val="0"/>
          <c:order val="0"/>
          <c:tx>
            <c:strRef>
              <c:f>'Saison 20xx-20xx'!$L$18</c:f>
              <c:strCache>
                <c:ptCount val="1"/>
                <c:pt idx="0">
                  <c:v>MWh/DJU</c:v>
                </c:pt>
              </c:strCache>
            </c:strRef>
          </c:tx>
          <c:spPr>
            <a:ln w="28575" cap="rnd">
              <a:solidFill>
                <a:srgbClr val="8EBB3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BB37"/>
              </a:solidFill>
              <a:ln w="9525">
                <a:solidFill>
                  <a:srgbClr val="8EBB37"/>
                </a:solidFill>
              </a:ln>
              <a:effectLst/>
            </c:spPr>
          </c:marker>
          <c:cat>
            <c:strRef>
              <c:f>'Saison 20xx-20xx'!$A$19:$A$26</c:f>
              <c:strCache>
                <c:ptCount val="8"/>
                <c:pt idx="0">
                  <c:v>Démarrage</c:v>
                </c:pt>
                <c:pt idx="1">
                  <c:v>Octobre</c:v>
                </c:pt>
                <c:pt idx="2">
                  <c:v>Novembre</c:v>
                </c:pt>
                <c:pt idx="3">
                  <c:v>Décembre</c:v>
                </c:pt>
                <c:pt idx="4">
                  <c:v>Janvier</c:v>
                </c:pt>
                <c:pt idx="5">
                  <c:v>Février</c:v>
                </c:pt>
                <c:pt idx="6">
                  <c:v>Mars</c:v>
                </c:pt>
                <c:pt idx="7">
                  <c:v>Avril - Arrêt</c:v>
                </c:pt>
              </c:strCache>
            </c:strRef>
          </c:cat>
          <c:val>
            <c:numRef>
              <c:f>'Saison 20xx-20xx'!$L$20:$L$26</c:f>
              <c:numCache>
                <c:formatCode>#\ 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14-454C-8939-B4E92E7CF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51232"/>
        <c:axId val="128353408"/>
      </c:lineChart>
      <c:catAx>
        <c:axId val="12835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34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2835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42</xdr:row>
      <xdr:rowOff>38099</xdr:rowOff>
    </xdr:from>
    <xdr:to>
      <xdr:col>17</xdr:col>
      <xdr:colOff>476251</xdr:colOff>
      <xdr:row>61</xdr:row>
      <xdr:rowOff>133349</xdr:rowOff>
    </xdr:to>
    <xdr:graphicFrame macro="">
      <xdr:nvGraphicFramePr>
        <xdr:cNvPr id="2" name="Chart 27">
          <a:extLst>
            <a:ext uri="{FF2B5EF4-FFF2-40B4-BE49-F238E27FC236}">
              <a16:creationId xmlns:a16="http://schemas.microsoft.com/office/drawing/2014/main" id="{B7739B50-BDBF-4567-A098-571B216D5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9526</xdr:colOff>
      <xdr:row>42</xdr:row>
      <xdr:rowOff>38099</xdr:rowOff>
    </xdr:from>
    <xdr:to>
      <xdr:col>9</xdr:col>
      <xdr:colOff>276225</xdr:colOff>
      <xdr:row>81</xdr:row>
      <xdr:rowOff>95249</xdr:rowOff>
    </xdr:to>
    <xdr:graphicFrame macro="">
      <xdr:nvGraphicFramePr>
        <xdr:cNvPr id="6" name="Chart 27">
          <a:extLst>
            <a:ext uri="{FF2B5EF4-FFF2-40B4-BE49-F238E27FC236}">
              <a16:creationId xmlns:a16="http://schemas.microsoft.com/office/drawing/2014/main" id="{B7739B50-BDBF-4567-A098-571B216D5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323850</xdr:colOff>
      <xdr:row>62</xdr:row>
      <xdr:rowOff>19050</xdr:rowOff>
    </xdr:from>
    <xdr:to>
      <xdr:col>17</xdr:col>
      <xdr:colOff>476251</xdr:colOff>
      <xdr:row>81</xdr:row>
      <xdr:rowOff>114300</xdr:rowOff>
    </xdr:to>
    <xdr:graphicFrame macro="">
      <xdr:nvGraphicFramePr>
        <xdr:cNvPr id="8" name="Chart 27">
          <a:extLst>
            <a:ext uri="{FF2B5EF4-FFF2-40B4-BE49-F238E27FC236}">
              <a16:creationId xmlns:a16="http://schemas.microsoft.com/office/drawing/2014/main" id="{B7739B50-BDBF-4567-A098-571B216D5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695325</xdr:colOff>
      <xdr:row>3</xdr:row>
      <xdr:rowOff>76200</xdr:rowOff>
    </xdr:from>
    <xdr:to>
      <xdr:col>2</xdr:col>
      <xdr:colOff>485775</xdr:colOff>
      <xdr:row>4</xdr:row>
      <xdr:rowOff>285750</xdr:rowOff>
    </xdr:to>
    <xdr:sp macro="" textlink="">
      <xdr:nvSpPr>
        <xdr:cNvPr id="9" name="ZoneTexte 8"/>
        <xdr:cNvSpPr txBox="1"/>
      </xdr:nvSpPr>
      <xdr:spPr>
        <a:xfrm>
          <a:off x="695325" y="847725"/>
          <a:ext cx="1276350" cy="409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titulaire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1"/>
  <sheetViews>
    <sheetView tabSelected="1" topLeftCell="A32" zoomScaleNormal="100" zoomScaleSheetLayoutView="85" zoomScalePageLayoutView="40" workbookViewId="0">
      <selection activeCell="N34" sqref="N34:O34"/>
    </sheetView>
  </sheetViews>
  <sheetFormatPr baseColWidth="10" defaultRowHeight="12.75" x14ac:dyDescent="0.2"/>
  <cols>
    <col min="1" max="1" width="11.5703125" style="1" customWidth="1"/>
    <col min="2" max="2" width="10.7109375" style="1" customWidth="1"/>
    <col min="3" max="3" width="11.42578125" style="1" bestFit="1" customWidth="1"/>
    <col min="4" max="4" width="10.7109375" style="1" customWidth="1"/>
    <col min="5" max="5" width="9.28515625" style="1" customWidth="1"/>
    <col min="6" max="7" width="10.5703125" style="1" customWidth="1"/>
    <col min="8" max="8" width="10.28515625" style="1" customWidth="1"/>
    <col min="9" max="9" width="9.85546875" style="1" customWidth="1"/>
    <col min="10" max="10" width="8.5703125" style="1" customWidth="1"/>
    <col min="11" max="11" width="8.85546875" style="1" customWidth="1"/>
    <col min="12" max="12" width="9.140625" style="1" bestFit="1" customWidth="1"/>
    <col min="13" max="13" width="8.85546875" style="1" customWidth="1"/>
    <col min="14" max="14" width="8.5703125" style="1" customWidth="1"/>
    <col min="15" max="18" width="8.28515625" style="1" customWidth="1"/>
    <col min="19" max="19" width="11.42578125" style="1" customWidth="1"/>
    <col min="20" max="20" width="14.28515625" style="1" customWidth="1"/>
    <col min="21" max="22" width="14.140625" style="1" customWidth="1"/>
    <col min="23" max="27" width="11.42578125" style="1" customWidth="1"/>
    <col min="28" max="16384" width="11.42578125" style="1"/>
  </cols>
  <sheetData>
    <row r="1" spans="1:37" ht="18.75" customHeight="1" x14ac:dyDescent="0.3">
      <c r="A1" s="160" t="s">
        <v>87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T1" s="155" t="s">
        <v>57</v>
      </c>
      <c r="U1" s="155"/>
      <c r="V1" s="155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</row>
    <row r="2" spans="1:37" ht="18.75" customHeight="1" x14ac:dyDescent="0.25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2"/>
      <c r="T2" s="81"/>
      <c r="U2" s="81"/>
      <c r="V2" s="81"/>
    </row>
    <row r="3" spans="1:37" ht="23.25" customHeight="1" x14ac:dyDescent="0.25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2"/>
      <c r="T3" s="89" t="s">
        <v>58</v>
      </c>
      <c r="U3" s="77"/>
      <c r="V3" s="77"/>
    </row>
    <row r="4" spans="1:37" ht="15.75" x14ac:dyDescent="0.25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2"/>
      <c r="T4" s="82" t="s">
        <v>66</v>
      </c>
      <c r="U4" s="78"/>
      <c r="V4" s="81"/>
    </row>
    <row r="5" spans="1:37" s="19" customFormat="1" ht="23.25" customHeight="1" x14ac:dyDescent="0.25">
      <c r="A5" s="160" t="s">
        <v>81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32"/>
      <c r="T5" s="156" t="s">
        <v>72</v>
      </c>
      <c r="U5" s="156"/>
      <c r="V5" s="156"/>
    </row>
    <row r="6" spans="1:37" ht="18.75" customHeight="1" x14ac:dyDescent="0.2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T6" s="156"/>
      <c r="U6" s="156"/>
      <c r="V6" s="156"/>
    </row>
    <row r="7" spans="1:37" ht="18.75" x14ac:dyDescent="0.3">
      <c r="A7" s="42" t="s">
        <v>28</v>
      </c>
      <c r="B7" s="40"/>
      <c r="C7" s="41"/>
      <c r="D7" s="37"/>
      <c r="E7" s="37"/>
      <c r="F7" s="37"/>
      <c r="G7" s="37"/>
      <c r="H7" s="37"/>
      <c r="I7" s="4"/>
      <c r="J7" s="4"/>
      <c r="K7" s="4"/>
      <c r="L7" s="4"/>
      <c r="M7" s="4"/>
      <c r="N7" s="38"/>
      <c r="O7" s="38"/>
      <c r="P7" s="38"/>
      <c r="Q7" s="38"/>
      <c r="R7" s="38"/>
      <c r="T7" s="89" t="s">
        <v>25</v>
      </c>
      <c r="U7" s="77"/>
      <c r="V7" s="77"/>
    </row>
    <row r="8" spans="1:37" s="19" customFormat="1" ht="15" x14ac:dyDescent="0.25">
      <c r="A8" s="20" t="s">
        <v>68</v>
      </c>
      <c r="B8" s="22"/>
      <c r="C8" s="17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T8" s="81" t="s">
        <v>62</v>
      </c>
      <c r="U8" s="90"/>
      <c r="V8" s="81"/>
    </row>
    <row r="9" spans="1:37" s="19" customFormat="1" ht="15" x14ac:dyDescent="0.25">
      <c r="A9" s="20" t="s">
        <v>69</v>
      </c>
      <c r="B9" s="21"/>
      <c r="C9" s="18"/>
      <c r="D9" s="18"/>
      <c r="E9" s="34" t="s">
        <v>3</v>
      </c>
      <c r="F9" s="23">
        <f>B12*(1+B13)</f>
        <v>0</v>
      </c>
      <c r="G9" s="18" t="s">
        <v>38</v>
      </c>
      <c r="H9" s="18"/>
      <c r="I9" s="18"/>
      <c r="J9" s="18"/>
      <c r="K9" s="18"/>
      <c r="L9" s="4" t="s">
        <v>15</v>
      </c>
      <c r="M9" s="4"/>
      <c r="N9" s="18"/>
      <c r="O9" s="13"/>
      <c r="P9" s="4"/>
      <c r="Q9" s="4"/>
      <c r="R9" s="18"/>
      <c r="T9" s="91" t="s">
        <v>21</v>
      </c>
      <c r="U9" s="81">
        <v>1.2999999999999999E-2</v>
      </c>
      <c r="V9" s="81"/>
    </row>
    <row r="10" spans="1:37" s="19" customFormat="1" ht="15" x14ac:dyDescent="0.25">
      <c r="A10" s="20" t="s">
        <v>70</v>
      </c>
      <c r="B10" s="121"/>
      <c r="C10" s="121"/>
      <c r="D10" s="18"/>
      <c r="E10" s="34" t="s">
        <v>6</v>
      </c>
      <c r="F10" s="23"/>
      <c r="G10" s="18" t="s">
        <v>47</v>
      </c>
      <c r="H10" s="24"/>
      <c r="I10" s="18"/>
      <c r="J10" s="18"/>
      <c r="K10" s="18"/>
      <c r="L10" s="4" t="s">
        <v>30</v>
      </c>
      <c r="M10" s="4"/>
      <c r="N10" s="18"/>
      <c r="O10" s="13"/>
      <c r="P10" s="4"/>
      <c r="Q10" s="4"/>
      <c r="R10" s="18"/>
      <c r="T10" s="83" t="s">
        <v>2</v>
      </c>
      <c r="U10" s="81">
        <v>0.23400000000000001</v>
      </c>
      <c r="V10" s="81"/>
    </row>
    <row r="11" spans="1:37" s="19" customFormat="1" ht="15.75" thickBot="1" x14ac:dyDescent="0.3">
      <c r="A11" s="20" t="s">
        <v>71</v>
      </c>
      <c r="B11" s="22"/>
      <c r="C11" s="18"/>
      <c r="D11" s="18"/>
      <c r="E11" s="34" t="s">
        <v>27</v>
      </c>
      <c r="F11" s="153">
        <f>IFERROR(V39/U39,0)</f>
        <v>0</v>
      </c>
      <c r="G11" s="18" t="s">
        <v>88</v>
      </c>
      <c r="H11" s="18"/>
      <c r="I11" s="18"/>
      <c r="J11" s="18"/>
      <c r="K11" s="18"/>
      <c r="L11" s="14" t="s">
        <v>31</v>
      </c>
      <c r="M11" s="14"/>
      <c r="N11" s="18"/>
      <c r="O11" s="15"/>
      <c r="P11" s="161" t="s">
        <v>16</v>
      </c>
      <c r="Q11" s="162"/>
      <c r="R11" s="162"/>
      <c r="T11" s="81" t="s">
        <v>29</v>
      </c>
      <c r="U11" s="81">
        <v>0.3</v>
      </c>
      <c r="V11" s="81"/>
    </row>
    <row r="12" spans="1:37" s="19" customFormat="1" ht="15.75" thickBot="1" x14ac:dyDescent="0.3">
      <c r="A12" s="44" t="s">
        <v>36</v>
      </c>
      <c r="B12" s="49"/>
      <c r="C12" s="47" t="s">
        <v>38</v>
      </c>
      <c r="D12" s="47"/>
      <c r="E12" s="48" t="s">
        <v>5</v>
      </c>
      <c r="F12" s="125"/>
      <c r="G12" s="20"/>
      <c r="H12" s="18"/>
      <c r="I12" s="18"/>
      <c r="J12" s="18"/>
      <c r="K12" s="18"/>
      <c r="L12" s="14" t="s">
        <v>32</v>
      </c>
      <c r="M12" s="16"/>
      <c r="N12" s="18"/>
      <c r="O12" s="15"/>
      <c r="P12" s="161"/>
      <c r="Q12" s="162"/>
      <c r="R12" s="162"/>
      <c r="T12" s="81" t="s">
        <v>22</v>
      </c>
      <c r="U12" s="81">
        <v>0.38400000000000001</v>
      </c>
      <c r="V12" s="81"/>
    </row>
    <row r="13" spans="1:37" s="19" customFormat="1" ht="15.75" thickBot="1" x14ac:dyDescent="0.3">
      <c r="A13" s="45" t="s">
        <v>37</v>
      </c>
      <c r="B13" s="46"/>
      <c r="C13" s="18"/>
      <c r="D13" s="163" t="s">
        <v>54</v>
      </c>
      <c r="E13" s="163"/>
      <c r="F13" s="99"/>
      <c r="G13" s="18" t="s">
        <v>35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T13" s="81" t="s">
        <v>23</v>
      </c>
      <c r="U13" s="81">
        <v>0.27400000000000002</v>
      </c>
      <c r="V13" s="81"/>
    </row>
    <row r="14" spans="1:37" s="19" customFormat="1" ht="15" x14ac:dyDescent="0.25">
      <c r="A14" s="18"/>
      <c r="B14" s="25"/>
      <c r="C14" s="26"/>
      <c r="D14" s="24"/>
      <c r="E14" s="24"/>
      <c r="F14" s="24"/>
      <c r="G14" s="24"/>
      <c r="H14" s="24"/>
      <c r="I14" s="18"/>
      <c r="J14" s="18"/>
      <c r="K14" s="18"/>
      <c r="L14" s="18"/>
      <c r="M14" s="18"/>
      <c r="N14" s="18"/>
      <c r="O14" s="18"/>
      <c r="P14" s="18"/>
      <c r="Q14" s="18"/>
      <c r="R14" s="18"/>
      <c r="T14" s="81" t="s">
        <v>24</v>
      </c>
      <c r="U14" s="81">
        <v>0.32</v>
      </c>
      <c r="V14" s="81"/>
    </row>
    <row r="15" spans="1:37" ht="18.75" x14ac:dyDescent="0.3">
      <c r="A15" s="42" t="s">
        <v>55</v>
      </c>
      <c r="B15" s="35"/>
      <c r="C15" s="36"/>
      <c r="D15" s="37"/>
      <c r="E15" s="37"/>
      <c r="F15" s="37"/>
      <c r="G15" s="37"/>
      <c r="H15" s="37"/>
      <c r="I15" s="4"/>
      <c r="J15" s="4"/>
      <c r="K15" s="4"/>
      <c r="L15" s="4"/>
      <c r="M15" s="4"/>
      <c r="N15" s="38"/>
      <c r="O15" s="38"/>
      <c r="P15" s="38"/>
      <c r="Q15" s="38"/>
      <c r="R15" s="38"/>
      <c r="T15" s="81" t="s">
        <v>59</v>
      </c>
      <c r="U15" s="81">
        <v>0</v>
      </c>
      <c r="V15" s="81"/>
    </row>
    <row r="16" spans="1:37" customFormat="1" ht="15.75" thickBot="1" x14ac:dyDescent="0.3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T16" s="81" t="s">
        <v>60</v>
      </c>
      <c r="U16" s="81">
        <v>8.4000000000000005E-2</v>
      </c>
      <c r="V16" s="81"/>
      <c r="W16" s="1"/>
    </row>
    <row r="17" spans="1:23" customFormat="1" ht="15.75" thickBot="1" x14ac:dyDescent="0.3">
      <c r="A17" s="66"/>
      <c r="B17" s="66"/>
      <c r="C17" s="66"/>
      <c r="D17" s="66"/>
      <c r="E17" s="66"/>
      <c r="F17" s="168" t="s">
        <v>83</v>
      </c>
      <c r="G17" s="169"/>
      <c r="H17" s="170"/>
      <c r="I17" s="66"/>
      <c r="J17" s="66"/>
      <c r="K17" s="66"/>
      <c r="L17" s="66"/>
      <c r="M17" s="1"/>
      <c r="N17" s="157" t="s">
        <v>63</v>
      </c>
      <c r="O17" s="158"/>
      <c r="P17" s="158"/>
      <c r="Q17" s="159"/>
      <c r="R17" s="66"/>
      <c r="T17" s="89" t="s">
        <v>7</v>
      </c>
      <c r="U17" s="77"/>
      <c r="V17" s="77"/>
      <c r="W17" s="1"/>
    </row>
    <row r="18" spans="1:23" customFormat="1" ht="43.5" customHeight="1" thickBot="1" x14ac:dyDescent="0.3">
      <c r="A18" s="55" t="s">
        <v>1</v>
      </c>
      <c r="B18" s="118" t="s">
        <v>8</v>
      </c>
      <c r="C18" s="138" t="s">
        <v>76</v>
      </c>
      <c r="D18" s="139" t="s">
        <v>75</v>
      </c>
      <c r="E18" s="140" t="s">
        <v>77</v>
      </c>
      <c r="F18" s="141" t="s">
        <v>84</v>
      </c>
      <c r="G18" s="142" t="s">
        <v>85</v>
      </c>
      <c r="H18" s="143" t="s">
        <v>86</v>
      </c>
      <c r="I18" s="100" t="s">
        <v>56</v>
      </c>
      <c r="J18" s="65" t="s">
        <v>39</v>
      </c>
      <c r="K18" s="57" t="s">
        <v>9</v>
      </c>
      <c r="L18" s="56" t="s">
        <v>43</v>
      </c>
      <c r="M18" s="4"/>
      <c r="N18" s="94" t="s">
        <v>45</v>
      </c>
      <c r="O18" s="106" t="s">
        <v>46</v>
      </c>
      <c r="P18" s="107" t="s">
        <v>10</v>
      </c>
      <c r="Q18" s="108" t="s">
        <v>65</v>
      </c>
      <c r="R18" s="66"/>
      <c r="T18" s="84" t="s">
        <v>64</v>
      </c>
      <c r="U18" s="113" t="s">
        <v>0</v>
      </c>
      <c r="V18" s="84" t="s">
        <v>9</v>
      </c>
      <c r="W18" s="1"/>
    </row>
    <row r="19" spans="1:23" customFormat="1" ht="21" customHeight="1" x14ac:dyDescent="0.25">
      <c r="A19" s="52" t="s">
        <v>48</v>
      </c>
      <c r="B19" s="67"/>
      <c r="C19" s="134"/>
      <c r="D19" s="92"/>
      <c r="E19" s="119"/>
      <c r="F19" s="144"/>
      <c r="G19" s="92"/>
      <c r="H19" s="93"/>
      <c r="I19" s="101"/>
      <c r="J19" s="54"/>
      <c r="K19" s="53"/>
      <c r="L19" s="110"/>
      <c r="M19" s="4"/>
      <c r="N19" s="111"/>
      <c r="O19" s="112">
        <v>0</v>
      </c>
      <c r="P19" s="103"/>
      <c r="Q19" s="93"/>
      <c r="R19" s="66"/>
      <c r="T19" s="114" t="str">
        <f>IF(B19="","",0)</f>
        <v/>
      </c>
      <c r="U19" s="115" t="str">
        <f>IF(B19="","",0)</f>
        <v/>
      </c>
      <c r="V19" s="114" t="str">
        <f>IF(B19="","",0)</f>
        <v/>
      </c>
      <c r="W19" s="1"/>
    </row>
    <row r="20" spans="1:23" customFormat="1" ht="21" customHeight="1" x14ac:dyDescent="0.25">
      <c r="A20" s="51" t="s">
        <v>33</v>
      </c>
      <c r="B20" s="68"/>
      <c r="C20" s="135"/>
      <c r="D20" s="122"/>
      <c r="E20" s="120" t="str">
        <f>IF(B20="","",(C20-C19)*D20)</f>
        <v/>
      </c>
      <c r="F20" s="145"/>
      <c r="G20" s="146" t="str">
        <f t="shared" ref="G20:G26" si="0">IF(OR(B20="",$F$10=""),"",F20-F19)</f>
        <v/>
      </c>
      <c r="H20" s="147">
        <f t="shared" ref="H20:H26" si="1">IF(OR(B20="",$F$10=""),0,G20*$F$10/1000)</f>
        <v>0</v>
      </c>
      <c r="I20" s="102" t="str">
        <f>IF(B20="","",E20-H20)</f>
        <v/>
      </c>
      <c r="J20" s="27"/>
      <c r="K20" s="9" t="str">
        <f>IF(B20="","",(($F$9/$F$12)*J20))</f>
        <v/>
      </c>
      <c r="L20" s="61" t="str">
        <f>IF(B20="","",I20/J20)</f>
        <v/>
      </c>
      <c r="M20" s="4"/>
      <c r="N20" s="30" t="str">
        <f t="shared" ref="N20:N26" si="2">IF(B20="","",I20-K20)</f>
        <v/>
      </c>
      <c r="O20" s="29" t="str">
        <f>IF(B20="","",N20+O19)</f>
        <v/>
      </c>
      <c r="P20" s="104" t="str">
        <f t="shared" ref="P20:P26" si="3">IF(B20="","",(I20-K20)/K20)</f>
        <v/>
      </c>
      <c r="Q20" s="58" t="str">
        <f t="shared" ref="Q20:Q26" si="4">IF(B20="","",(T20-V20)/V20)</f>
        <v/>
      </c>
      <c r="R20" s="66"/>
      <c r="T20" s="87" t="str">
        <f t="shared" ref="T20:T26" si="5">IF(B20="","",T19+I20)</f>
        <v/>
      </c>
      <c r="U20" s="87" t="str">
        <f t="shared" ref="U20:U26" si="6">IF(B20="","",U19+J20)</f>
        <v/>
      </c>
      <c r="V20" s="87" t="str">
        <f t="shared" ref="V20:V26" si="7">IF(B20="","",$F$9/$F$12*U20)</f>
        <v/>
      </c>
      <c r="W20" s="1"/>
    </row>
    <row r="21" spans="1:23" customFormat="1" ht="21" customHeight="1" x14ac:dyDescent="0.25">
      <c r="A21" s="50" t="s">
        <v>49</v>
      </c>
      <c r="B21" s="68"/>
      <c r="C21" s="135"/>
      <c r="D21" s="122"/>
      <c r="E21" s="120" t="str">
        <f t="shared" ref="E21:E26" si="8">IF(B21="","",(C21-C20)*D21)</f>
        <v/>
      </c>
      <c r="F21" s="145"/>
      <c r="G21" s="146" t="str">
        <f t="shared" si="0"/>
        <v/>
      </c>
      <c r="H21" s="147">
        <f t="shared" si="1"/>
        <v>0</v>
      </c>
      <c r="I21" s="102" t="str">
        <f t="shared" ref="I21:I26" si="9">IF(B21="","",E21-H21)</f>
        <v/>
      </c>
      <c r="J21" s="27"/>
      <c r="K21" s="9" t="str">
        <f t="shared" ref="K21:K26" si="10">IF(B21="","",(($F$9/$F$12)*J21))</f>
        <v/>
      </c>
      <c r="L21" s="61" t="str">
        <f t="shared" ref="L21:L26" si="11">IF(B21="","",I21/J21)</f>
        <v/>
      </c>
      <c r="M21" s="4"/>
      <c r="N21" s="30" t="str">
        <f t="shared" si="2"/>
        <v/>
      </c>
      <c r="O21" s="29" t="str">
        <f t="shared" ref="O21:O26" si="12">IF(B21="","",N21+O20)</f>
        <v/>
      </c>
      <c r="P21" s="104" t="str">
        <f t="shared" si="3"/>
        <v/>
      </c>
      <c r="Q21" s="58" t="str">
        <f t="shared" si="4"/>
        <v/>
      </c>
      <c r="R21" s="66"/>
      <c r="T21" s="87" t="str">
        <f t="shared" si="5"/>
        <v/>
      </c>
      <c r="U21" s="87" t="str">
        <f t="shared" si="6"/>
        <v/>
      </c>
      <c r="V21" s="87" t="str">
        <f t="shared" si="7"/>
        <v/>
      </c>
      <c r="W21" s="1"/>
    </row>
    <row r="22" spans="1:23" customFormat="1" ht="21" customHeight="1" x14ac:dyDescent="0.25">
      <c r="A22" s="50" t="s">
        <v>50</v>
      </c>
      <c r="B22" s="68"/>
      <c r="C22" s="135"/>
      <c r="D22" s="122"/>
      <c r="E22" s="120" t="str">
        <f t="shared" si="8"/>
        <v/>
      </c>
      <c r="F22" s="145"/>
      <c r="G22" s="146" t="str">
        <f t="shared" si="0"/>
        <v/>
      </c>
      <c r="H22" s="147">
        <f t="shared" si="1"/>
        <v>0</v>
      </c>
      <c r="I22" s="102" t="str">
        <f t="shared" si="9"/>
        <v/>
      </c>
      <c r="J22" s="27"/>
      <c r="K22" s="9" t="str">
        <f t="shared" si="10"/>
        <v/>
      </c>
      <c r="L22" s="61" t="str">
        <f t="shared" si="11"/>
        <v/>
      </c>
      <c r="M22" s="4"/>
      <c r="N22" s="30" t="str">
        <f t="shared" si="2"/>
        <v/>
      </c>
      <c r="O22" s="29" t="str">
        <f t="shared" si="12"/>
        <v/>
      </c>
      <c r="P22" s="104" t="str">
        <f t="shared" si="3"/>
        <v/>
      </c>
      <c r="Q22" s="58" t="str">
        <f t="shared" si="4"/>
        <v/>
      </c>
      <c r="R22" s="66"/>
      <c r="T22" s="87" t="str">
        <f t="shared" si="5"/>
        <v/>
      </c>
      <c r="U22" s="87" t="str">
        <f t="shared" si="6"/>
        <v/>
      </c>
      <c r="V22" s="87" t="str">
        <f t="shared" si="7"/>
        <v/>
      </c>
      <c r="W22" s="1"/>
    </row>
    <row r="23" spans="1:23" customFormat="1" ht="21" customHeight="1" x14ac:dyDescent="0.25">
      <c r="A23" s="50" t="s">
        <v>51</v>
      </c>
      <c r="B23" s="68"/>
      <c r="C23" s="135"/>
      <c r="D23" s="122"/>
      <c r="E23" s="120" t="str">
        <f t="shared" si="8"/>
        <v/>
      </c>
      <c r="F23" s="145"/>
      <c r="G23" s="146" t="str">
        <f t="shared" si="0"/>
        <v/>
      </c>
      <c r="H23" s="147">
        <f t="shared" si="1"/>
        <v>0</v>
      </c>
      <c r="I23" s="102" t="str">
        <f t="shared" si="9"/>
        <v/>
      </c>
      <c r="J23" s="27"/>
      <c r="K23" s="9" t="str">
        <f t="shared" si="10"/>
        <v/>
      </c>
      <c r="L23" s="61" t="str">
        <f t="shared" si="11"/>
        <v/>
      </c>
      <c r="M23" s="4"/>
      <c r="N23" s="30" t="str">
        <f t="shared" si="2"/>
        <v/>
      </c>
      <c r="O23" s="29" t="str">
        <f t="shared" si="12"/>
        <v/>
      </c>
      <c r="P23" s="104" t="str">
        <f t="shared" si="3"/>
        <v/>
      </c>
      <c r="Q23" s="58" t="str">
        <f t="shared" si="4"/>
        <v/>
      </c>
      <c r="R23" s="66"/>
      <c r="T23" s="87" t="str">
        <f t="shared" si="5"/>
        <v/>
      </c>
      <c r="U23" s="87" t="str">
        <f t="shared" si="6"/>
        <v/>
      </c>
      <c r="V23" s="87" t="str">
        <f t="shared" si="7"/>
        <v/>
      </c>
      <c r="W23" s="1"/>
    </row>
    <row r="24" spans="1:23" customFormat="1" ht="21" customHeight="1" x14ac:dyDescent="0.25">
      <c r="A24" s="50" t="s">
        <v>52</v>
      </c>
      <c r="B24" s="68"/>
      <c r="C24" s="135"/>
      <c r="D24" s="122"/>
      <c r="E24" s="120" t="str">
        <f t="shared" si="8"/>
        <v/>
      </c>
      <c r="F24" s="145"/>
      <c r="G24" s="146" t="str">
        <f t="shared" si="0"/>
        <v/>
      </c>
      <c r="H24" s="147">
        <f t="shared" si="1"/>
        <v>0</v>
      </c>
      <c r="I24" s="102" t="str">
        <f t="shared" si="9"/>
        <v/>
      </c>
      <c r="J24" s="27"/>
      <c r="K24" s="9" t="str">
        <f t="shared" si="10"/>
        <v/>
      </c>
      <c r="L24" s="61" t="str">
        <f t="shared" si="11"/>
        <v/>
      </c>
      <c r="M24" s="4"/>
      <c r="N24" s="30" t="str">
        <f t="shared" si="2"/>
        <v/>
      </c>
      <c r="O24" s="29" t="str">
        <f t="shared" si="12"/>
        <v/>
      </c>
      <c r="P24" s="104" t="str">
        <f t="shared" si="3"/>
        <v/>
      </c>
      <c r="Q24" s="58" t="str">
        <f t="shared" si="4"/>
        <v/>
      </c>
      <c r="R24" s="66"/>
      <c r="T24" s="87" t="str">
        <f t="shared" si="5"/>
        <v/>
      </c>
      <c r="U24" s="87" t="str">
        <f t="shared" si="6"/>
        <v/>
      </c>
      <c r="V24" s="87" t="str">
        <f t="shared" si="7"/>
        <v/>
      </c>
    </row>
    <row r="25" spans="1:23" customFormat="1" ht="21" customHeight="1" x14ac:dyDescent="0.25">
      <c r="A25" s="50" t="s">
        <v>53</v>
      </c>
      <c r="B25" s="68"/>
      <c r="C25" s="135"/>
      <c r="D25" s="122"/>
      <c r="E25" s="120" t="str">
        <f t="shared" si="8"/>
        <v/>
      </c>
      <c r="F25" s="145"/>
      <c r="G25" s="146" t="str">
        <f t="shared" si="0"/>
        <v/>
      </c>
      <c r="H25" s="147">
        <f t="shared" si="1"/>
        <v>0</v>
      </c>
      <c r="I25" s="102" t="str">
        <f t="shared" si="9"/>
        <v/>
      </c>
      <c r="J25" s="27"/>
      <c r="K25" s="9" t="str">
        <f t="shared" si="10"/>
        <v/>
      </c>
      <c r="L25" s="61" t="str">
        <f t="shared" si="11"/>
        <v/>
      </c>
      <c r="M25" s="4"/>
      <c r="N25" s="30" t="str">
        <f t="shared" si="2"/>
        <v/>
      </c>
      <c r="O25" s="29" t="str">
        <f t="shared" si="12"/>
        <v/>
      </c>
      <c r="P25" s="104" t="str">
        <f t="shared" si="3"/>
        <v/>
      </c>
      <c r="Q25" s="58" t="str">
        <f t="shared" si="4"/>
        <v/>
      </c>
      <c r="R25" s="66"/>
      <c r="T25" s="87" t="str">
        <f t="shared" si="5"/>
        <v/>
      </c>
      <c r="U25" s="87" t="str">
        <f t="shared" si="6"/>
        <v/>
      </c>
      <c r="V25" s="87" t="str">
        <f t="shared" si="7"/>
        <v/>
      </c>
    </row>
    <row r="26" spans="1:23" customFormat="1" ht="21" customHeight="1" thickBot="1" x14ac:dyDescent="0.3">
      <c r="A26" s="69" t="s">
        <v>82</v>
      </c>
      <c r="B26" s="70"/>
      <c r="C26" s="136"/>
      <c r="D26" s="123"/>
      <c r="E26" s="120" t="str">
        <f t="shared" si="8"/>
        <v/>
      </c>
      <c r="F26" s="148"/>
      <c r="G26" s="146" t="str">
        <f t="shared" si="0"/>
        <v/>
      </c>
      <c r="H26" s="147">
        <f t="shared" si="1"/>
        <v>0</v>
      </c>
      <c r="I26" s="149" t="str">
        <f t="shared" si="9"/>
        <v/>
      </c>
      <c r="J26" s="126"/>
      <c r="K26" s="127" t="str">
        <f t="shared" si="10"/>
        <v/>
      </c>
      <c r="L26" s="62" t="str">
        <f t="shared" si="11"/>
        <v/>
      </c>
      <c r="M26" s="4"/>
      <c r="N26" s="31" t="str">
        <f t="shared" si="2"/>
        <v/>
      </c>
      <c r="O26" s="32" t="str">
        <f t="shared" si="12"/>
        <v/>
      </c>
      <c r="P26" s="105" t="str">
        <f t="shared" si="3"/>
        <v/>
      </c>
      <c r="Q26" s="59" t="str">
        <f t="shared" si="4"/>
        <v/>
      </c>
      <c r="R26" s="66"/>
      <c r="T26" s="87" t="str">
        <f t="shared" si="5"/>
        <v/>
      </c>
      <c r="U26" s="87" t="str">
        <f t="shared" si="6"/>
        <v/>
      </c>
      <c r="V26" s="87" t="str">
        <f t="shared" si="7"/>
        <v/>
      </c>
    </row>
    <row r="27" spans="1:23" customFormat="1" ht="15.75" thickBot="1" x14ac:dyDescent="0.3">
      <c r="A27" s="71" t="s">
        <v>11</v>
      </c>
      <c r="B27" s="116"/>
      <c r="C27" s="117"/>
      <c r="D27" s="97"/>
      <c r="E27" s="124">
        <f>SUM(E20:E26)</f>
        <v>0</v>
      </c>
      <c r="F27" s="131"/>
      <c r="G27" s="97">
        <f>SUM(G20:G26)</f>
        <v>0</v>
      </c>
      <c r="H27" s="98">
        <f>SUM(H20:H26)</f>
        <v>0</v>
      </c>
      <c r="I27" s="128">
        <f>SUM(I20:I26)</f>
        <v>0</v>
      </c>
      <c r="J27" s="129">
        <f>SUM(J19:J26)</f>
        <v>0</v>
      </c>
      <c r="K27" s="130">
        <f>SUM(K19:K26)</f>
        <v>0</v>
      </c>
      <c r="L27" s="33"/>
      <c r="M27" s="66"/>
      <c r="N27" s="66"/>
      <c r="O27" s="66"/>
      <c r="P27" s="66"/>
      <c r="Q27" s="66"/>
      <c r="R27" s="66"/>
      <c r="T27" s="81"/>
      <c r="U27" s="81"/>
      <c r="V27" s="81"/>
    </row>
    <row r="28" spans="1:23" customFormat="1" ht="15" x14ac:dyDescent="0.2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T28" s="81"/>
      <c r="U28" s="81"/>
      <c r="V28" s="81"/>
    </row>
    <row r="29" spans="1:23" customFormat="1" ht="18" customHeight="1" x14ac:dyDescent="0.3">
      <c r="A29" s="42" t="s">
        <v>18</v>
      </c>
      <c r="B29" s="39"/>
      <c r="C29" s="39"/>
      <c r="D29" s="4"/>
      <c r="E29" s="4"/>
      <c r="F29" s="4"/>
      <c r="G29" s="4"/>
      <c r="H29" s="4"/>
      <c r="I29" s="4"/>
      <c r="J29" s="4"/>
      <c r="K29" s="6"/>
      <c r="L29" s="6"/>
      <c r="M29" s="6"/>
      <c r="N29" s="96"/>
      <c r="O29" s="96"/>
      <c r="P29" s="4"/>
      <c r="Q29" s="4"/>
      <c r="R29" s="4"/>
      <c r="T29" s="80" t="s">
        <v>17</v>
      </c>
      <c r="U29" s="79"/>
      <c r="V29" s="79"/>
    </row>
    <row r="30" spans="1:23" ht="12.75" customHeight="1" x14ac:dyDescent="0.2">
      <c r="A30" s="4"/>
      <c r="B30" s="4"/>
      <c r="C30" s="4"/>
      <c r="D30" s="4"/>
      <c r="E30" s="4"/>
      <c r="F30" s="4"/>
      <c r="G30" s="4"/>
      <c r="H30" s="95"/>
      <c r="I30" s="95"/>
      <c r="J30" s="7"/>
      <c r="K30" s="95"/>
      <c r="L30" s="95"/>
      <c r="M30" s="95"/>
      <c r="N30" s="107"/>
      <c r="O30" s="107"/>
      <c r="P30" s="7"/>
      <c r="Q30" s="7"/>
      <c r="R30" s="7"/>
      <c r="T30" s="176" t="s">
        <v>61</v>
      </c>
      <c r="U30" s="84" t="s">
        <v>79</v>
      </c>
      <c r="V30" s="84" t="s">
        <v>89</v>
      </c>
    </row>
    <row r="31" spans="1:23" s="8" customFormat="1" x14ac:dyDescent="0.2">
      <c r="A31" s="4" t="s">
        <v>67</v>
      </c>
      <c r="B31" s="4"/>
      <c r="C31" s="12">
        <f>J27</f>
        <v>0</v>
      </c>
      <c r="D31" s="4"/>
      <c r="E31" s="4"/>
      <c r="F31" s="4"/>
      <c r="G31" s="4"/>
      <c r="H31" s="6"/>
      <c r="I31" s="6"/>
      <c r="J31" s="4"/>
      <c r="K31" s="6"/>
      <c r="L31" s="6"/>
      <c r="M31" s="6"/>
      <c r="N31" s="6"/>
      <c r="O31" s="109"/>
      <c r="P31" s="4"/>
      <c r="Q31" s="4"/>
      <c r="R31" s="4"/>
      <c r="T31" s="176"/>
      <c r="U31" s="85"/>
      <c r="V31" s="86"/>
    </row>
    <row r="32" spans="1:23" ht="15" x14ac:dyDescent="0.2">
      <c r="A32" s="4"/>
      <c r="B32" s="4"/>
      <c r="C32" s="4"/>
      <c r="D32" s="4"/>
      <c r="E32" s="4"/>
      <c r="F32" s="4"/>
      <c r="G32" s="4"/>
      <c r="H32" s="6"/>
      <c r="I32" s="6"/>
      <c r="J32" s="164" t="s">
        <v>41</v>
      </c>
      <c r="K32" s="164"/>
      <c r="L32" s="164" t="s">
        <v>40</v>
      </c>
      <c r="M32" s="164"/>
      <c r="N32" s="164" t="s">
        <v>42</v>
      </c>
      <c r="O32" s="164"/>
      <c r="P32" s="4"/>
      <c r="Q32" s="4"/>
      <c r="R32" s="4"/>
      <c r="T32" s="176"/>
      <c r="U32" s="85"/>
      <c r="V32" s="154"/>
    </row>
    <row r="33" spans="1:22" ht="15" x14ac:dyDescent="0.2">
      <c r="A33" s="4" t="s">
        <v>12</v>
      </c>
      <c r="B33" s="4"/>
      <c r="C33" s="12">
        <f>SUM(I20:I26)</f>
        <v>0</v>
      </c>
      <c r="D33" s="4" t="s">
        <v>4</v>
      </c>
      <c r="E33" s="4"/>
      <c r="F33" s="4"/>
      <c r="G33" s="4"/>
      <c r="H33" s="6"/>
      <c r="I33" s="6"/>
      <c r="J33" s="165" t="str">
        <f>IF(C36=0,"",IF(C33&lt;(C36*(1-O9)),(C36-C33)/C36,""))</f>
        <v/>
      </c>
      <c r="K33" s="165"/>
      <c r="L33" s="166" t="str">
        <f>IF(AND(C33&gt;(C36*(1-O9)),C33&lt;(C36*(1+O9))),(C33-C36)/C36,"")</f>
        <v/>
      </c>
      <c r="M33" s="166"/>
      <c r="N33" s="167" t="str">
        <f>IF(C36=0,"",IF(C33&gt;(C36*(100%+O9)),(C33-C36)/C36,""))</f>
        <v/>
      </c>
      <c r="O33" s="167"/>
      <c r="P33" s="4"/>
      <c r="Q33" s="4"/>
      <c r="R33" s="4"/>
      <c r="T33" s="176"/>
      <c r="U33" s="87"/>
      <c r="V33" s="154"/>
    </row>
    <row r="34" spans="1:22" ht="15" x14ac:dyDescent="0.25">
      <c r="A34" s="4"/>
      <c r="B34" s="4"/>
      <c r="C34" s="60">
        <f>IF(F11="","",F11*C33)</f>
        <v>0</v>
      </c>
      <c r="D34" s="4" t="s">
        <v>14</v>
      </c>
      <c r="E34" s="6"/>
      <c r="F34" s="6"/>
      <c r="G34" s="6"/>
      <c r="H34" s="6"/>
      <c r="I34" s="6"/>
      <c r="J34" s="171" t="str">
        <f>IF(C33&lt;(C36*(1-$O$9)),(C36-C33)*$O$11,"")</f>
        <v/>
      </c>
      <c r="K34" s="171"/>
      <c r="L34" s="172" t="str">
        <f>IF(AND(C33&lt;(C36*(100%+O9)),C33&gt;(C36*(100%-O9))),C33-C36,"")</f>
        <v/>
      </c>
      <c r="M34" s="172"/>
      <c r="N34" s="173" t="str">
        <f>IF(C33&gt;(C36*(1+$O$9)),(C33-C36)*$O$12,"")</f>
        <v/>
      </c>
      <c r="O34" s="173"/>
      <c r="P34" s="4"/>
      <c r="Q34" s="4"/>
      <c r="R34" s="4"/>
      <c r="T34" s="176"/>
      <c r="U34" s="87"/>
      <c r="V34" s="154"/>
    </row>
    <row r="35" spans="1:22" ht="15" x14ac:dyDescent="0.25">
      <c r="A35" s="4"/>
      <c r="B35" s="12"/>
      <c r="C35" s="12" t="str">
        <f>IF(B11="","",C33*VLOOKUP(B11,T9:U16,2,FALSE))</f>
        <v/>
      </c>
      <c r="D35" s="4" t="s">
        <v>34</v>
      </c>
      <c r="E35" s="6"/>
      <c r="F35" s="6"/>
      <c r="G35" s="6"/>
      <c r="H35" s="6"/>
      <c r="I35" s="6"/>
      <c r="J35" s="174" t="str">
        <f>IFERROR(J34*F11,"")</f>
        <v/>
      </c>
      <c r="K35" s="174"/>
      <c r="L35" s="172"/>
      <c r="M35" s="172"/>
      <c r="N35" s="175" t="str">
        <f>IFERROR(N34*F11,"")</f>
        <v/>
      </c>
      <c r="O35" s="175"/>
      <c r="P35" s="4"/>
      <c r="Q35" s="4"/>
      <c r="R35" s="4"/>
      <c r="T35" s="176"/>
      <c r="U35" s="87"/>
      <c r="V35" s="154"/>
    </row>
    <row r="36" spans="1:22" x14ac:dyDescent="0.2">
      <c r="A36" s="5" t="s">
        <v>13</v>
      </c>
      <c r="B36" s="5"/>
      <c r="C36" s="12">
        <f>SUM(K20:K26)</f>
        <v>0</v>
      </c>
      <c r="D36" s="4" t="s">
        <v>4</v>
      </c>
      <c r="E36" s="6"/>
      <c r="F36" s="6"/>
      <c r="G36" s="6"/>
      <c r="H36" s="6"/>
      <c r="I36" s="6"/>
      <c r="J36" s="4"/>
      <c r="K36" s="6"/>
      <c r="L36" s="6"/>
      <c r="M36" s="6"/>
      <c r="N36" s="6"/>
      <c r="O36" s="6"/>
      <c r="P36" s="4"/>
      <c r="Q36" s="4"/>
      <c r="R36" s="4"/>
      <c r="T36" s="176"/>
      <c r="U36" s="87"/>
      <c r="V36" s="154"/>
    </row>
    <row r="37" spans="1:22" x14ac:dyDescent="0.2">
      <c r="A37" s="5" t="s">
        <v>78</v>
      </c>
      <c r="B37" s="5"/>
      <c r="C37" s="12">
        <f>C36-C33</f>
        <v>0</v>
      </c>
      <c r="D37" s="4" t="s">
        <v>4</v>
      </c>
      <c r="E37" s="6"/>
      <c r="F37" s="6"/>
      <c r="G37" s="6"/>
      <c r="H37" s="6"/>
      <c r="I37" s="6"/>
      <c r="J37" s="4"/>
      <c r="K37" s="6"/>
      <c r="L37" s="6"/>
      <c r="M37" s="6"/>
      <c r="N37" s="6"/>
      <c r="O37" s="6"/>
      <c r="P37" s="4"/>
      <c r="Q37" s="4"/>
      <c r="R37" s="4"/>
      <c r="T37" s="176"/>
      <c r="U37" s="87"/>
      <c r="V37" s="154"/>
    </row>
    <row r="38" spans="1:22" x14ac:dyDescent="0.2">
      <c r="A38" s="4"/>
      <c r="B38" s="4"/>
      <c r="C38" s="60">
        <f>C37*F11</f>
        <v>0</v>
      </c>
      <c r="D38" s="4" t="s">
        <v>14</v>
      </c>
      <c r="E38" s="6"/>
      <c r="F38" s="6"/>
      <c r="G38" s="6"/>
      <c r="H38" s="6"/>
      <c r="I38" s="6"/>
      <c r="J38" s="4"/>
      <c r="K38" s="6"/>
      <c r="L38" s="6"/>
      <c r="M38" s="6"/>
      <c r="N38" s="6"/>
      <c r="O38" s="6"/>
      <c r="P38" s="4"/>
      <c r="Q38" s="4"/>
      <c r="R38" s="4"/>
      <c r="T38" s="176"/>
      <c r="U38" s="87"/>
      <c r="V38" s="154"/>
    </row>
    <row r="39" spans="1:22" x14ac:dyDescent="0.2">
      <c r="A39" s="4" t="s">
        <v>26</v>
      </c>
      <c r="B39" s="4"/>
      <c r="C39" s="12" t="str">
        <f>IFERROR(I27/J27,"")</f>
        <v/>
      </c>
      <c r="D39" s="4" t="s">
        <v>43</v>
      </c>
      <c r="E39" s="6"/>
      <c r="F39" s="6"/>
      <c r="G39" s="33"/>
      <c r="H39" s="10"/>
      <c r="I39" s="10"/>
      <c r="J39" s="10"/>
      <c r="K39" s="10"/>
      <c r="L39" s="28"/>
      <c r="M39" s="6"/>
      <c r="N39" s="6"/>
      <c r="O39" s="6"/>
      <c r="Q39" s="4"/>
      <c r="R39" s="4"/>
      <c r="T39" s="137" t="s">
        <v>80</v>
      </c>
      <c r="U39" s="87">
        <f>SUM(U33:U38)</f>
        <v>0</v>
      </c>
      <c r="V39" s="88">
        <f>SUM(V32:V38)</f>
        <v>0</v>
      </c>
    </row>
    <row r="40" spans="1:22" ht="15" x14ac:dyDescent="0.2">
      <c r="A40" s="4"/>
      <c r="B40" s="4"/>
      <c r="C40" s="12" t="str">
        <f>IFERROR(I27/F13,"")</f>
        <v/>
      </c>
      <c r="D40" s="4" t="s">
        <v>44</v>
      </c>
      <c r="E40" s="4"/>
      <c r="F40" s="4"/>
      <c r="G40" s="4"/>
      <c r="H40" s="4"/>
      <c r="I40" s="4"/>
      <c r="J40" s="4"/>
      <c r="K40" s="6"/>
      <c r="L40" s="4"/>
      <c r="M40" s="4"/>
      <c r="N40" s="4"/>
      <c r="O40" s="4"/>
      <c r="P40" s="4"/>
      <c r="Q40" s="4"/>
      <c r="R40" s="4"/>
      <c r="T40" s="80" t="s">
        <v>74</v>
      </c>
      <c r="U40" s="79"/>
      <c r="V40" s="79"/>
    </row>
    <row r="41" spans="1:22" ht="15.75" customHeight="1" x14ac:dyDescent="0.2">
      <c r="A41" s="4"/>
      <c r="B41" s="4"/>
      <c r="C41" s="4"/>
      <c r="D41" s="11"/>
      <c r="E41" s="11"/>
      <c r="F41" s="3"/>
      <c r="H41" s="3"/>
      <c r="I41" s="4"/>
      <c r="J41" s="4"/>
      <c r="K41" s="4"/>
      <c r="L41" s="4"/>
      <c r="M41" s="4"/>
      <c r="N41" s="4"/>
      <c r="O41" s="4"/>
      <c r="P41" s="4"/>
      <c r="Q41" s="4"/>
      <c r="R41" s="4"/>
      <c r="T41" s="156" t="s">
        <v>73</v>
      </c>
      <c r="U41" s="156"/>
      <c r="V41" s="156"/>
    </row>
    <row r="42" spans="1:22" ht="18.75" customHeight="1" x14ac:dyDescent="0.3">
      <c r="A42" s="42" t="s">
        <v>19</v>
      </c>
      <c r="B42" s="39"/>
      <c r="C42" s="39"/>
      <c r="D42" s="11"/>
      <c r="E42" s="11"/>
      <c r="F42" s="3"/>
      <c r="G42" s="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T42" s="156"/>
      <c r="U42" s="156"/>
      <c r="V42" s="156"/>
    </row>
    <row r="43" spans="1:22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T43" s="156"/>
      <c r="U43" s="156"/>
      <c r="V43" s="156"/>
    </row>
    <row r="44" spans="1:22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T44" s="156"/>
      <c r="U44" s="156"/>
      <c r="V44" s="156"/>
    </row>
    <row r="45" spans="1:22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T45" s="156"/>
      <c r="U45" s="156"/>
      <c r="V45" s="156"/>
    </row>
    <row r="46" spans="1:22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T46" s="156"/>
      <c r="U46" s="156"/>
      <c r="V46" s="156"/>
    </row>
    <row r="47" spans="1:22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22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18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18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ht="18.75" x14ac:dyDescent="0.3">
      <c r="A83" s="42" t="s">
        <v>20</v>
      </c>
      <c r="B83" s="39"/>
      <c r="C83" s="39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 x14ac:dyDescent="0.2">
      <c r="A84" s="4"/>
      <c r="B84" s="4"/>
      <c r="C84" s="4"/>
      <c r="D84" s="4"/>
      <c r="E84" s="4"/>
      <c r="F84" s="6"/>
      <c r="G84" s="6"/>
      <c r="H84" s="6"/>
      <c r="I84" s="6"/>
      <c r="J84" s="63"/>
      <c r="K84" s="63"/>
      <c r="L84" s="63"/>
      <c r="M84" s="63"/>
      <c r="N84" s="63"/>
      <c r="O84" s="63"/>
      <c r="P84" s="63"/>
      <c r="Q84" s="63"/>
      <c r="R84" s="63"/>
    </row>
    <row r="85" spans="1:18" x14ac:dyDescent="0.2">
      <c r="A85" s="4"/>
      <c r="B85" s="4"/>
      <c r="C85" s="43"/>
      <c r="D85" s="43"/>
      <c r="E85" s="4"/>
      <c r="F85" s="6"/>
      <c r="G85" s="6"/>
      <c r="H85" s="6"/>
      <c r="I85" s="6"/>
      <c r="J85" s="63"/>
      <c r="K85" s="63"/>
      <c r="L85" s="63"/>
      <c r="M85" s="63"/>
      <c r="N85" s="63"/>
      <c r="O85" s="63"/>
      <c r="P85" s="63"/>
      <c r="Q85" s="63"/>
      <c r="R85" s="63"/>
    </row>
    <row r="86" spans="1:18" x14ac:dyDescent="0.2">
      <c r="A86" s="4"/>
      <c r="B86" s="4"/>
      <c r="C86" s="43"/>
      <c r="D86" s="43"/>
      <c r="E86" s="4"/>
      <c r="F86" s="6"/>
      <c r="G86" s="6"/>
      <c r="H86" s="6"/>
      <c r="I86" s="6"/>
      <c r="J86" s="63"/>
      <c r="K86" s="63"/>
      <c r="L86" s="63"/>
      <c r="M86" s="63"/>
      <c r="N86" s="63"/>
      <c r="O86" s="63"/>
      <c r="P86" s="63"/>
      <c r="Q86" s="63"/>
      <c r="R86" s="63"/>
    </row>
    <row r="87" spans="1:18" x14ac:dyDescent="0.2">
      <c r="A87" s="4"/>
      <c r="B87" s="4"/>
      <c r="C87" s="4"/>
      <c r="D87" s="6"/>
      <c r="E87" s="4"/>
      <c r="F87" s="6"/>
      <c r="G87" s="6"/>
      <c r="H87" s="6"/>
      <c r="I87" s="6"/>
      <c r="J87" s="63"/>
      <c r="K87" s="63"/>
      <c r="L87" s="63"/>
      <c r="M87" s="63"/>
      <c r="N87" s="63"/>
      <c r="O87" s="63"/>
      <c r="P87" s="63"/>
      <c r="Q87" s="63"/>
      <c r="R87" s="63"/>
    </row>
    <row r="88" spans="1:18" x14ac:dyDescent="0.2">
      <c r="A88" s="4"/>
      <c r="B88" s="4"/>
      <c r="C88" s="64"/>
      <c r="D88" s="6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</row>
    <row r="89" spans="1:18" x14ac:dyDescent="0.2">
      <c r="A89" s="4"/>
      <c r="B89" s="150"/>
      <c r="C89" s="151"/>
      <c r="D89" s="63"/>
      <c r="E89" s="63"/>
      <c r="F89" s="63"/>
      <c r="G89" s="152"/>
      <c r="H89" s="63"/>
      <c r="I89" s="63"/>
      <c r="J89" s="63"/>
      <c r="K89" s="75"/>
      <c r="L89" s="72"/>
      <c r="M89" s="63"/>
      <c r="N89" s="63"/>
      <c r="O89" s="63"/>
      <c r="P89" s="63"/>
      <c r="Q89" s="63"/>
      <c r="R89" s="63"/>
    </row>
    <row r="90" spans="1:18" x14ac:dyDescent="0.2">
      <c r="A90" s="4"/>
      <c r="B90" s="73"/>
      <c r="C90" s="74"/>
      <c r="D90" s="4"/>
      <c r="E90" s="72"/>
      <c r="F90" s="72"/>
      <c r="G90" s="72"/>
      <c r="H90" s="72"/>
      <c r="I90" s="72"/>
      <c r="J90" s="72"/>
      <c r="K90" s="72"/>
      <c r="L90" s="72"/>
      <c r="M90" s="63"/>
      <c r="N90" s="63"/>
      <c r="O90" s="63"/>
      <c r="P90" s="63"/>
      <c r="Q90" s="63"/>
      <c r="R90" s="63"/>
    </row>
    <row r="91" spans="1:18" x14ac:dyDescent="0.2">
      <c r="A91" s="4"/>
      <c r="B91" s="3"/>
      <c r="C91" s="4"/>
      <c r="D91" s="4"/>
      <c r="E91" s="72"/>
      <c r="F91" s="72"/>
      <c r="G91" s="72"/>
      <c r="H91" s="72"/>
      <c r="I91" s="72"/>
      <c r="J91" s="72"/>
      <c r="K91" s="72"/>
      <c r="L91" s="72"/>
      <c r="M91" s="63"/>
      <c r="N91" s="63"/>
      <c r="O91" s="63"/>
      <c r="P91" s="63"/>
      <c r="Q91" s="63"/>
      <c r="R91" s="63"/>
    </row>
  </sheetData>
  <mergeCells count="21">
    <mergeCell ref="T41:V46"/>
    <mergeCell ref="P11:R12"/>
    <mergeCell ref="D13:E13"/>
    <mergeCell ref="J32:K32"/>
    <mergeCell ref="L32:M32"/>
    <mergeCell ref="N32:O32"/>
    <mergeCell ref="J33:K33"/>
    <mergeCell ref="L33:M33"/>
    <mergeCell ref="N33:O33"/>
    <mergeCell ref="F17:H17"/>
    <mergeCell ref="J34:K34"/>
    <mergeCell ref="L34:M35"/>
    <mergeCell ref="N34:O34"/>
    <mergeCell ref="J35:K35"/>
    <mergeCell ref="N35:O35"/>
    <mergeCell ref="T30:T38"/>
    <mergeCell ref="T1:V1"/>
    <mergeCell ref="T5:V6"/>
    <mergeCell ref="N17:Q17"/>
    <mergeCell ref="A1:R4"/>
    <mergeCell ref="A5:R5"/>
  </mergeCells>
  <conditionalFormatting sqref="F9:F10 F12:F13 O9:O12 J20:J26 U32:V38 D20:D26 B19:C26 B8:B13">
    <cfRule type="containsBlanks" dxfId="5" priority="19">
      <formula>LEN(TRIM(B8))=0</formula>
    </cfRule>
  </conditionalFormatting>
  <conditionalFormatting sqref="P19:P26 O31 Q20:Q26">
    <cfRule type="cellIs" dxfId="4" priority="16" stopIfTrue="1" operator="between">
      <formula>0</formula>
      <formula>0.15</formula>
    </cfRule>
    <cfRule type="cellIs" dxfId="3" priority="17" stopIfTrue="1" operator="greaterThanOrEqual">
      <formula>0.15</formula>
    </cfRule>
    <cfRule type="cellIs" dxfId="2" priority="18" stopIfTrue="1" operator="lessThanOrEqual">
      <formula>0</formula>
    </cfRule>
  </conditionalFormatting>
  <conditionalFormatting sqref="F19:F26">
    <cfRule type="containsBlanks" dxfId="1" priority="2">
      <formula>LEN(TRIM(F19))=0</formula>
    </cfRule>
  </conditionalFormatting>
  <conditionalFormatting sqref="F19:H27">
    <cfRule type="expression" dxfId="0" priority="1">
      <formula>$F$10=0</formula>
    </cfRule>
  </conditionalFormatting>
  <dataValidations count="1">
    <dataValidation type="list" allowBlank="1" showInputMessage="1" showErrorMessage="1" sqref="B11">
      <formula1>$T$9:$T$16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3" orientation="portrait" r:id="rId1"/>
  <headerFooter alignWithMargins="0">
    <oddHeader>&amp;C&amp;G</oddHeader>
    <oddFooter>&amp;CPage &amp;P&amp;R&amp;D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5629571250749B0E2FA56E7FC8165" ma:contentTypeVersion="11" ma:contentTypeDescription="Crée un document." ma:contentTypeScope="" ma:versionID="fb834b62325bc7abdf5d6cee1e396874">
  <xsd:schema xmlns:xsd="http://www.w3.org/2001/XMLSchema" xmlns:xs="http://www.w3.org/2001/XMLSchema" xmlns:p="http://schemas.microsoft.com/office/2006/metadata/properties" xmlns:ns2="1721b347-b125-4e43-93d4-8af9b1229f8c" xmlns:ns3="c7736a27-9e83-4c16-991e-927a23f68528" targetNamespace="http://schemas.microsoft.com/office/2006/metadata/properties" ma:root="true" ma:fieldsID="8eb441964f2036c9ce1d0ccb245dd9ff" ns2:_="" ns3:_="">
    <xsd:import namespace="1721b347-b125-4e43-93d4-8af9b1229f8c"/>
    <xsd:import namespace="c7736a27-9e83-4c16-991e-927a23f6852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n8846f5a9ed346b7a8dde293fefb8b54" minOccurs="0"/>
                <xsd:element ref="ns2:TaxCatchAll" minOccurs="0"/>
                <xsd:element ref="ns3:n_x00b0__x0020_de_x0020_l_x0027_acte_x0020__x003a__x0020_Raison_x0020_sociale_x0020_titul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1b347-b125-4e43-93d4-8af9b1229f8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12" nillable="true" ma:displayName="Colonne Attraper tout de Taxonomie" ma:hidden="true" ma:list="{2b145bbc-f7b0-4913-9866-3b1bb540cf2e}" ma:internalName="TaxCatchAll" ma:showField="CatchAllData" ma:web="1721b347-b125-4e43-93d4-8af9b1229f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736a27-9e83-4c16-991e-927a23f68528" elementFormDefault="qualified">
    <xsd:import namespace="http://schemas.microsoft.com/office/2006/documentManagement/types"/>
    <xsd:import namespace="http://schemas.microsoft.com/office/infopath/2007/PartnerControls"/>
    <xsd:element name="n8846f5a9ed346b7a8dde293fefb8b54" ma:index="11" nillable="true" ma:taxonomy="true" ma:internalName="n8846f5a9ed346b7a8dde293fefb8b54" ma:taxonomyFieldName="Nature_x0020_du_x0020_document" ma:displayName="Nature du document" ma:default="" ma:fieldId="{78846f5a-9ed3-46b7-a8dd-e293fefb8b54}" ma:sspId="7be7f745-9c01-4ade-a04e-640df54bde4e" ma:termSetId="9226f730-70bd-474e-9ed6-50fa3af07a38" ma:anchorId="3d8b0bc3-dfc3-4a43-bbe7-51da9248b9f0" ma:open="false" ma:isKeyword="false">
      <xsd:complexType>
        <xsd:sequence>
          <xsd:element ref="pc:Terms" minOccurs="0" maxOccurs="1"/>
        </xsd:sequence>
      </xsd:complexType>
    </xsd:element>
    <xsd:element name="n_x00b0__x0020_de_x0020_l_x0027_acte_x0020__x003a__x0020_Raison_x0020_sociale_x0020_titulaire" ma:index="14" nillable="true" ma:displayName="n° de l'acte : Raison sociale titulaire" ma:list="{ac6770ca-d440-4918-afe5-cc2039b1f918}" ma:internalName="n_x00b0__x0020_de_x0020_l_x0027_acte_x0020__x003a__x0020_Raison_x0020_sociale_x0020_titulaire" ma:readOnly="true" ma:showField="Raison_x0020_sociale_x0020_titul" ma:web="1721b347-b125-4e43-93d4-8af9b1229f8c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721b347-b125-4e43-93d4-8af9b1229f8c">XD7PN6MSD2FP-955352247-150673</_dlc_DocId>
    <TaxCatchAll xmlns="1721b347-b125-4e43-93d4-8af9b1229f8c"/>
    <_dlc_DocIdUrl xmlns="1721b347-b125-4e43-93d4-8af9b1229f8c">
      <Url>http://portail-esid-brest.intradef.gouv.fr/piaf/_layouts/DocIdRedir.aspx?ID=XD7PN6MSD2FP-955352247-150673</Url>
      <Description>XD7PN6MSD2FP-955352247-150673</Description>
    </_dlc_DocIdUrl>
    <n8846f5a9ed346b7a8dde293fefb8b54 xmlns="c7736a27-9e83-4c16-991e-927a23f68528">
      <Terms xmlns="http://schemas.microsoft.com/office/infopath/2007/PartnerControls"/>
    </n8846f5a9ed346b7a8dde293fefb8b54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507BBE-18EA-42B5-A022-380C209E944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BA20247-5C8B-4977-8323-442EE48C88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21b347-b125-4e43-93d4-8af9b1229f8c"/>
    <ds:schemaRef ds:uri="c7736a27-9e83-4c16-991e-927a23f685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32F64C-9887-447B-A3D1-31C219FB667B}">
  <ds:schemaRefs>
    <ds:schemaRef ds:uri="http://schemas.microsoft.com/office/2006/metadata/properties"/>
    <ds:schemaRef ds:uri="http://schemas.microsoft.com/office/infopath/2007/PartnerControls"/>
    <ds:schemaRef ds:uri="1721b347-b125-4e43-93d4-8af9b1229f8c"/>
    <ds:schemaRef ds:uri="c7736a27-9e83-4c16-991e-927a23f68528"/>
  </ds:schemaRefs>
</ds:datastoreItem>
</file>

<file path=customXml/itemProps4.xml><?xml version="1.0" encoding="utf-8"?>
<ds:datastoreItem xmlns:ds="http://schemas.openxmlformats.org/officeDocument/2006/customXml" ds:itemID="{A3A863DC-C803-4CF2-AF73-A0B3AB4B4A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Saison 20xx-20xx</vt:lpstr>
      <vt:lpstr>'Saison 20xx-20xx'!Impression_des_titres</vt:lpstr>
      <vt:lpstr>'Saison 20xx-20xx'!Zone_d_impression</vt:lpstr>
    </vt:vector>
  </TitlesOfParts>
  <Company>EOLYA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LANGLOIS Thomas TSEF</dc:creator>
  <cp:lastModifiedBy>DROGUET Mickaël </cp:lastModifiedBy>
  <cp:lastPrinted>2019-12-09T12:22:40Z</cp:lastPrinted>
  <dcterms:created xsi:type="dcterms:W3CDTF">2015-02-10T14:20:33Z</dcterms:created>
  <dcterms:modified xsi:type="dcterms:W3CDTF">2025-09-23T11:35:24Z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t de l'élément">
    <vt:lpwstr/>
  </property>
  <property fmtid="{D5CDD505-2E9C-101B-9397-08002B2CF9AE}" pid="3" name="ContentTypeId">
    <vt:lpwstr>0x010100EBF5629571250749B0E2FA56E7FC8165</vt:lpwstr>
  </property>
  <property fmtid="{D5CDD505-2E9C-101B-9397-08002B2CF9AE}" pid="4" name="_dlc_DocIdItemGuid">
    <vt:lpwstr>26cc945b-8040-42b5-9b7e-9f27ca3f8d1f</vt:lpwstr>
  </property>
  <property fmtid="{D5CDD505-2E9C-101B-9397-08002B2CF9AE}" pid="5" name="Protection">
    <vt:lpwstr>96;#NP|fc3fe6ea-5613-4041-a353-5eca13b174d8</vt:lpwstr>
  </property>
  <property fmtid="{D5CDD505-2E9C-101B-9397-08002B2CF9AE}" pid="6" name="Nature">
    <vt:lpwstr>99;#Cahiers des Clauses Techniques Particulières|a88f11c9-8321-4141-af89-9cb9e79ca07a</vt:lpwstr>
  </property>
  <property fmtid="{D5CDD505-2E9C-101B-9397-08002B2CF9AE}" pid="7" name="Mots-clés">
    <vt:lpwstr/>
  </property>
  <property fmtid="{D5CDD505-2E9C-101B-9397-08002B2CF9AE}" pid="8" name="Type modèle">
    <vt:lpwstr/>
  </property>
  <property fmtid="{D5CDD505-2E9C-101B-9397-08002B2CF9AE}" pid="9" name="Projet - Thème">
    <vt:lpwstr/>
  </property>
  <property fmtid="{D5CDD505-2E9C-101B-9397-08002B2CF9AE}" pid="10" name="ESRI_WORKBOOK_ID">
    <vt:lpwstr>283fecf28a194c8d9de3adfa29b8ca15</vt:lpwstr>
  </property>
  <property fmtid="{D5CDD505-2E9C-101B-9397-08002B2CF9AE}" pid="11" name="Nature du document">
    <vt:lpwstr/>
  </property>
  <property fmtid="{D5CDD505-2E9C-101B-9397-08002B2CF9AE}" pid="12" name="WorkflowChangePath">
    <vt:lpwstr>e0815509-ed96-4594-ae88-a0b4b9403882,4;</vt:lpwstr>
  </property>
</Properties>
</file>